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OPEN COURSE RECORD FORM V5" sheetId="1" r:id="rId1"/>
  </sheets>
  <definedNames>
    <definedName name="_xlnm.Print_Area" localSheetId="0">'OPEN COURSE RECORD FORM V5'!$B$2:$AF$42</definedName>
  </definedNames>
  <calcPr calcId="125725"/>
</workbook>
</file>

<file path=xl/calcChain.xml><?xml version="1.0" encoding="utf-8"?>
<calcChain xmlns="http://schemas.openxmlformats.org/spreadsheetml/2006/main">
  <c r="M31" i="1"/>
  <c r="I31"/>
  <c r="E31"/>
  <c r="Q31" s="1"/>
  <c r="AH29"/>
  <c r="AN28"/>
  <c r="AH28"/>
  <c r="AJ26"/>
  <c r="AH26"/>
  <c r="U23"/>
  <c r="Q23"/>
  <c r="M23"/>
  <c r="I23"/>
  <c r="E23"/>
  <c r="E33" s="1"/>
  <c r="E35" s="1"/>
  <c r="AH21"/>
  <c r="AH20"/>
  <c r="AJ18"/>
  <c r="X18" s="1"/>
  <c r="AH18"/>
  <c r="AH15"/>
  <c r="E15"/>
  <c r="AH14"/>
  <c r="P14"/>
  <c r="AH11"/>
  <c r="F11"/>
  <c r="AH10"/>
  <c r="J10"/>
  <c r="C10"/>
  <c r="E37" l="1"/>
  <c r="J37"/>
  <c r="E38"/>
  <c r="J38"/>
  <c r="X26"/>
  <c r="U31"/>
</calcChain>
</file>

<file path=xl/sharedStrings.xml><?xml version="1.0" encoding="utf-8"?>
<sst xmlns="http://schemas.openxmlformats.org/spreadsheetml/2006/main" count="71" uniqueCount="63">
  <si>
    <t>OPEN COURSE RECORD FORM</t>
  </si>
  <si>
    <t>Venue:</t>
  </si>
  <si>
    <t>Category</t>
  </si>
  <si>
    <t>Group</t>
  </si>
  <si>
    <t>Class</t>
  </si>
  <si>
    <t>I</t>
  </si>
  <si>
    <t>Vehicle Classification:</t>
  </si>
  <si>
    <t>A</t>
  </si>
  <si>
    <t>B</t>
  </si>
  <si>
    <t>C</t>
  </si>
  <si>
    <t>D</t>
  </si>
  <si>
    <t>II</t>
  </si>
  <si>
    <t>Vehicle Name:</t>
  </si>
  <si>
    <t>K</t>
  </si>
  <si>
    <t>M</t>
  </si>
  <si>
    <t>F</t>
  </si>
  <si>
    <t>S</t>
  </si>
  <si>
    <t>III</t>
  </si>
  <si>
    <t>Driver Name:</t>
  </si>
  <si>
    <t>IV</t>
  </si>
  <si>
    <t>V</t>
  </si>
  <si>
    <t xml:space="preserve"> &lt;-KiloRecord?</t>
  </si>
  <si>
    <t>VI</t>
  </si>
  <si>
    <t>Start Type:</t>
  </si>
  <si>
    <t>Category designator error</t>
  </si>
  <si>
    <t>VII</t>
  </si>
  <si>
    <t>VIII</t>
  </si>
  <si>
    <t>Day</t>
  </si>
  <si>
    <t>Month</t>
  </si>
  <si>
    <t>Year</t>
  </si>
  <si>
    <t>IX</t>
  </si>
  <si>
    <t>Attempt Date:</t>
  </si>
  <si>
    <t>Group designator error</t>
  </si>
  <si>
    <t>X</t>
  </si>
  <si>
    <t>Class designator error</t>
  </si>
  <si>
    <t>XII</t>
  </si>
  <si>
    <t>XIII</t>
  </si>
  <si>
    <t>Minutes</t>
  </si>
  <si>
    <t>Seconds</t>
  </si>
  <si>
    <t>Entry sensor time of day - hh:mm:ss.sss</t>
  </si>
  <si>
    <t>XV</t>
  </si>
  <si>
    <t>Out Run Distance Elapsed Time:</t>
  </si>
  <si>
    <t>XVI</t>
  </si>
  <si>
    <t>OR</t>
  </si>
  <si>
    <t>Hours</t>
  </si>
  <si>
    <t>XIV</t>
  </si>
  <si>
    <t>Out Run Distance Start Time:</t>
  </si>
  <si>
    <t>TH</t>
  </si>
  <si>
    <t>Out Run Distance End Time:</t>
  </si>
  <si>
    <t>Out Run Elapsed Time/Speed:</t>
  </si>
  <si>
    <t>JE</t>
  </si>
  <si>
    <t>RT</t>
  </si>
  <si>
    <t>Exit sensor time of day - hh:mm:ss.sss</t>
  </si>
  <si>
    <t>Return Run Distance Elapsed Time:</t>
  </si>
  <si>
    <t>Return Run Distance Start Time:</t>
  </si>
  <si>
    <t>Return Run Distance End Time:</t>
  </si>
  <si>
    <t>Return Run Elapsed Time/Speed:</t>
  </si>
  <si>
    <t>2 Run Total Elapsed Time:</t>
  </si>
  <si>
    <t>Average Elapsed Time:</t>
  </si>
  <si>
    <t>Average Speeds:</t>
  </si>
  <si>
    <t>Chief Timekeeper</t>
  </si>
  <si>
    <t>Chief Steward</t>
  </si>
  <si>
    <t>: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</si>
</sst>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0"/>
    <numFmt numFmtId="166" formatCode="[$-F800]dddd\,\ mmmm\ dd\,\ yyyy"/>
  </numFmts>
  <fonts count="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 tint="0.34998626667073579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Protection="1"/>
    <xf numFmtId="0" fontId="2" fillId="0" borderId="0" xfId="0" applyFont="1"/>
    <xf numFmtId="0" fontId="2" fillId="0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9" xfId="0" applyFont="1" applyBorder="1"/>
    <xf numFmtId="0" fontId="3" fillId="0" borderId="5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0" borderId="0" xfId="0" applyFont="1" applyProtection="1"/>
    <xf numFmtId="0" fontId="3" fillId="0" borderId="0" xfId="0" applyNumberFormat="1" applyFont="1" applyProtection="1"/>
    <xf numFmtId="0" fontId="3" fillId="0" borderId="0" xfId="0" applyFont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164" fontId="2" fillId="0" borderId="6" xfId="0" applyNumberFormat="1" applyFont="1" applyBorder="1" applyProtection="1"/>
    <xf numFmtId="164" fontId="2" fillId="0" borderId="7" xfId="0" applyNumberFormat="1" applyFont="1" applyBorder="1" applyProtection="1"/>
    <xf numFmtId="164" fontId="2" fillId="0" borderId="8" xfId="0" applyNumberFormat="1" applyFont="1" applyBorder="1" applyProtection="1"/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12" xfId="0" applyFont="1" applyBorder="1" applyProtection="1"/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>
      <alignment horizontal="right" shrinkToFit="1"/>
    </xf>
    <xf numFmtId="49" fontId="2" fillId="0" borderId="0" xfId="0" applyNumberFormat="1" applyFont="1" applyFill="1" applyBorder="1" applyAlignment="1" applyProtection="1"/>
    <xf numFmtId="0" fontId="3" fillId="0" borderId="9" xfId="0" applyNumberFormat="1" applyFont="1" applyBorder="1" applyProtection="1"/>
    <xf numFmtId="49" fontId="2" fillId="0" borderId="5" xfId="0" applyNumberFormat="1" applyFont="1" applyFill="1" applyBorder="1" applyAlignment="1" applyProtection="1">
      <alignment horizontal="center"/>
    </xf>
    <xf numFmtId="0" fontId="1" fillId="4" borderId="12" xfId="0" applyFont="1" applyFill="1" applyBorder="1" applyAlignment="1">
      <alignment horizontal="center"/>
    </xf>
    <xf numFmtId="0" fontId="2" fillId="0" borderId="0" xfId="0" applyFont="1" applyBorder="1" applyAlignment="1"/>
    <xf numFmtId="0" fontId="3" fillId="0" borderId="9" xfId="0" applyFont="1" applyBorder="1" applyProtection="1"/>
    <xf numFmtId="1" fontId="2" fillId="0" borderId="0" xfId="0" applyNumberFormat="1" applyFont="1" applyProtection="1"/>
    <xf numFmtId="0" fontId="5" fillId="0" borderId="0" xfId="0" applyFont="1" applyBorder="1" applyAlignment="1">
      <alignment horizontal="right"/>
    </xf>
    <xf numFmtId="0" fontId="2" fillId="0" borderId="27" xfId="0" applyFont="1" applyFill="1" applyBorder="1"/>
    <xf numFmtId="0" fontId="2" fillId="0" borderId="1" xfId="0" applyFont="1" applyBorder="1"/>
    <xf numFmtId="0" fontId="2" fillId="0" borderId="28" xfId="0" applyFont="1" applyBorder="1"/>
    <xf numFmtId="0" fontId="2" fillId="0" borderId="0" xfId="0" applyFont="1" applyBorder="1"/>
    <xf numFmtId="0" fontId="2" fillId="0" borderId="25" xfId="0" applyFont="1" applyBorder="1"/>
    <xf numFmtId="0" fontId="2" fillId="0" borderId="26" xfId="0" applyFont="1" applyBorder="1"/>
    <xf numFmtId="164" fontId="2" fillId="3" borderId="0" xfId="0" applyNumberFormat="1" applyFont="1" applyFill="1" applyBorder="1" applyAlignment="1"/>
    <xf numFmtId="164" fontId="1" fillId="3" borderId="14" xfId="0" applyNumberFormat="1" applyFont="1" applyFill="1" applyBorder="1" applyAlignment="1">
      <alignment horizontal="right" indent="1"/>
    </xf>
    <xf numFmtId="164" fontId="1" fillId="3" borderId="15" xfId="0" applyNumberFormat="1" applyFont="1" applyFill="1" applyBorder="1" applyAlignment="1">
      <alignment horizontal="right" indent="1"/>
    </xf>
    <xf numFmtId="164" fontId="1" fillId="3" borderId="16" xfId="0" applyNumberFormat="1" applyFont="1" applyFill="1" applyBorder="1" applyAlignment="1">
      <alignment horizontal="right" indent="1"/>
    </xf>
    <xf numFmtId="164" fontId="1" fillId="3" borderId="17" xfId="0" applyNumberFormat="1" applyFont="1" applyFill="1" applyBorder="1" applyAlignment="1">
      <alignment horizontal="right" indent="1"/>
    </xf>
    <xf numFmtId="164" fontId="1" fillId="3" borderId="18" xfId="0" applyNumberFormat="1" applyFont="1" applyFill="1" applyBorder="1" applyAlignment="1">
      <alignment horizontal="right" indent="1"/>
    </xf>
    <xf numFmtId="164" fontId="1" fillId="3" borderId="19" xfId="0" applyNumberFormat="1" applyFont="1" applyFill="1" applyBorder="1" applyAlignment="1">
      <alignment horizontal="right" indent="1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right" indent="1"/>
    </xf>
    <xf numFmtId="164" fontId="1" fillId="3" borderId="22" xfId="0" applyNumberFormat="1" applyFont="1" applyFill="1" applyBorder="1" applyAlignment="1">
      <alignment horizontal="right" indent="1"/>
    </xf>
    <xf numFmtId="164" fontId="1" fillId="3" borderId="23" xfId="0" applyNumberFormat="1" applyFont="1" applyFill="1" applyBorder="1" applyAlignment="1">
      <alignment horizontal="right" indent="1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65" fontId="2" fillId="2" borderId="6" xfId="0" applyNumberFormat="1" applyFont="1" applyFill="1" applyBorder="1" applyAlignment="1" applyProtection="1">
      <alignment horizontal="center"/>
      <protection locked="0"/>
    </xf>
    <xf numFmtId="165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protection locked="0"/>
    </xf>
    <xf numFmtId="164" fontId="2" fillId="2" borderId="7" xfId="0" applyNumberFormat="1" applyFont="1" applyFill="1" applyBorder="1" applyAlignment="1" applyProtection="1">
      <protection locked="0"/>
    </xf>
    <xf numFmtId="164" fontId="2" fillId="2" borderId="8" xfId="0" applyNumberFormat="1" applyFont="1" applyFill="1" applyBorder="1" applyAlignment="1" applyProtection="1">
      <protection locked="0"/>
    </xf>
    <xf numFmtId="0" fontId="2" fillId="0" borderId="6" xfId="0" applyFont="1" applyBorder="1" applyProtection="1"/>
    <xf numFmtId="0" fontId="2" fillId="0" borderId="8" xfId="0" applyFont="1" applyBorder="1" applyProtection="1"/>
    <xf numFmtId="16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0" borderId="13" xfId="0" applyFont="1" applyBorder="1"/>
    <xf numFmtId="166" fontId="2" fillId="3" borderId="0" xfId="0" applyNumberFormat="1" applyFont="1" applyFill="1" applyBorder="1" applyAlignment="1">
      <alignment horizontal="center" shrinkToFit="1"/>
    </xf>
    <xf numFmtId="0" fontId="2" fillId="2" borderId="6" xfId="0" applyFont="1" applyFill="1" applyBorder="1" applyAlignment="1" applyProtection="1">
      <alignment horizontal="left" indent="1"/>
      <protection locked="0"/>
    </xf>
    <xf numFmtId="0" fontId="2" fillId="2" borderId="7" xfId="0" applyFont="1" applyFill="1" applyBorder="1" applyAlignment="1" applyProtection="1">
      <alignment horizontal="left" indent="1"/>
      <protection locked="0"/>
    </xf>
    <xf numFmtId="0" fontId="2" fillId="2" borderId="8" xfId="0" applyFont="1" applyFill="1" applyBorder="1" applyAlignment="1" applyProtection="1">
      <alignment horizontal="left" indent="1"/>
      <protection locked="0"/>
    </xf>
    <xf numFmtId="0" fontId="1" fillId="0" borderId="1" xfId="0" applyFont="1" applyFill="1" applyBorder="1" applyAlignment="1">
      <alignment horizontal="center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AR77"/>
  <sheetViews>
    <sheetView showGridLines="0" tabSelected="1" zoomScaleNormal="100" workbookViewId="0">
      <selection activeCell="E3" sqref="E3:Y3"/>
    </sheetView>
  </sheetViews>
  <sheetFormatPr defaultRowHeight="14.25"/>
  <cols>
    <col min="1" max="1" width="4.5703125" style="2" customWidth="1"/>
    <col min="2" max="2" width="2.7109375" style="2" customWidth="1"/>
    <col min="3" max="3" width="38.7109375" style="2" customWidth="1"/>
    <col min="4" max="4" width="0.85546875" style="2" customWidth="1"/>
    <col min="5" max="32" width="2.7109375" style="2" customWidth="1"/>
    <col min="33" max="33" width="4.7109375" style="1" customWidth="1"/>
    <col min="34" max="38" width="9.140625" style="1" hidden="1" customWidth="1"/>
    <col min="39" max="40" width="3.7109375" style="1" hidden="1" customWidth="1"/>
    <col min="41" max="44" width="9.140625" style="1" customWidth="1"/>
    <col min="45" max="16384" width="9.140625" style="2"/>
  </cols>
  <sheetData>
    <row r="1" spans="2:44" ht="15.75" thickBo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2:44" ht="7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2:44">
      <c r="B3" s="6"/>
      <c r="C3" s="7" t="s">
        <v>1</v>
      </c>
      <c r="D3" s="8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  <c r="Z3" s="8"/>
      <c r="AA3" s="8"/>
      <c r="AB3" s="8"/>
      <c r="AC3" s="8"/>
      <c r="AD3" s="8"/>
      <c r="AE3" s="8"/>
      <c r="AF3" s="9"/>
    </row>
    <row r="4" spans="2:44" ht="4.5" customHeight="1"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2:44" s="15" customFormat="1" ht="11.25" customHeight="1">
      <c r="B5" s="10"/>
      <c r="C5" s="11"/>
      <c r="D5" s="11"/>
      <c r="E5" s="67" t="s">
        <v>2</v>
      </c>
      <c r="F5" s="67"/>
      <c r="G5" s="67"/>
      <c r="H5" s="67"/>
      <c r="I5" s="67" t="s">
        <v>3</v>
      </c>
      <c r="J5" s="67"/>
      <c r="K5" s="67"/>
      <c r="L5" s="67"/>
      <c r="M5" s="67" t="s">
        <v>4</v>
      </c>
      <c r="N5" s="67"/>
      <c r="O5" s="67"/>
      <c r="P5" s="67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"/>
      <c r="AG5" s="13"/>
      <c r="AH5" s="13"/>
      <c r="AI5" s="13"/>
      <c r="AJ5" s="13"/>
      <c r="AK5" s="13"/>
      <c r="AL5" s="13"/>
      <c r="AM5" s="13" t="s">
        <v>5</v>
      </c>
      <c r="AN5" s="14">
        <v>1</v>
      </c>
      <c r="AO5" s="13"/>
      <c r="AP5" s="13"/>
      <c r="AQ5" s="13"/>
      <c r="AR5" s="13"/>
    </row>
    <row r="6" spans="2:44" ht="14.25" customHeight="1">
      <c r="B6" s="6"/>
      <c r="C6" s="7" t="s">
        <v>6</v>
      </c>
      <c r="D6" s="8"/>
      <c r="E6" s="8"/>
      <c r="F6" s="85"/>
      <c r="G6" s="86"/>
      <c r="H6" s="8"/>
      <c r="I6" s="8"/>
      <c r="J6" s="85"/>
      <c r="K6" s="86"/>
      <c r="L6" s="8"/>
      <c r="M6" s="8"/>
      <c r="N6" s="87"/>
      <c r="O6" s="8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H6" s="16" t="s">
        <v>7</v>
      </c>
      <c r="AI6" s="17" t="s">
        <v>8</v>
      </c>
      <c r="AJ6" s="17" t="s">
        <v>9</v>
      </c>
      <c r="AK6" s="18" t="s">
        <v>10</v>
      </c>
      <c r="AM6" s="13" t="s">
        <v>11</v>
      </c>
      <c r="AN6" s="14">
        <v>2</v>
      </c>
    </row>
    <row r="7" spans="2:44">
      <c r="B7" s="6"/>
      <c r="C7" s="7" t="s">
        <v>12</v>
      </c>
      <c r="D7" s="8"/>
      <c r="E7" s="81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  <c r="Z7" s="8"/>
      <c r="AA7" s="8"/>
      <c r="AB7" s="8"/>
      <c r="AC7" s="8"/>
      <c r="AD7" s="8"/>
      <c r="AE7" s="8"/>
      <c r="AF7" s="9"/>
      <c r="AH7" s="19" t="s">
        <v>13</v>
      </c>
      <c r="AI7" s="20" t="s">
        <v>14</v>
      </c>
      <c r="AJ7" s="19" t="s">
        <v>15</v>
      </c>
      <c r="AK7" s="20" t="s">
        <v>16</v>
      </c>
      <c r="AM7" s="13" t="s">
        <v>17</v>
      </c>
      <c r="AN7" s="14">
        <v>3</v>
      </c>
    </row>
    <row r="8" spans="2:44">
      <c r="B8" s="6"/>
      <c r="C8" s="7" t="s">
        <v>18</v>
      </c>
      <c r="D8" s="8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  <c r="Z8" s="8"/>
      <c r="AA8" s="8"/>
      <c r="AB8" s="8"/>
      <c r="AC8" s="8"/>
      <c r="AD8" s="8"/>
      <c r="AE8" s="8"/>
      <c r="AF8" s="9"/>
      <c r="AH8" s="21">
        <v>0.125</v>
      </c>
      <c r="AI8" s="22">
        <v>0.25</v>
      </c>
      <c r="AJ8" s="22">
        <v>0.5</v>
      </c>
      <c r="AK8" s="23">
        <v>1</v>
      </c>
      <c r="AM8" s="13" t="s">
        <v>19</v>
      </c>
      <c r="AN8" s="14">
        <v>4</v>
      </c>
    </row>
    <row r="9" spans="2:44" ht="4.5" customHeight="1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  <c r="AM9" s="13" t="s">
        <v>20</v>
      </c>
      <c r="AN9" s="14">
        <v>5</v>
      </c>
    </row>
    <row r="10" spans="2:44">
      <c r="B10" s="6"/>
      <c r="C10" s="7" t="str">
        <f>IF(ISBLANK(E10), "Record Distance:",IF(ISNA(MATCH(E10,AH8:AK8,0)),"Valid entries: 0.125, 0.250, 0.500 or 1","Record Distance:"))</f>
        <v>Record Distance:</v>
      </c>
      <c r="D10" s="8"/>
      <c r="E10" s="69"/>
      <c r="F10" s="70"/>
      <c r="G10" s="71"/>
      <c r="H10" s="8"/>
      <c r="I10" s="24"/>
      <c r="J10" s="79" t="str">
        <f>IF(ISBLANK(I10)," ← Enter distance designator - K or M",IF(ISNA(MATCH(I10,AH7:AI7,0))," ←Valid entries: K or M",""))</f>
        <v xml:space="preserve"> ← Enter distance designator - K or M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8"/>
      <c r="AA10" s="8"/>
      <c r="AB10" s="8"/>
      <c r="AC10" s="8"/>
      <c r="AD10" s="8"/>
      <c r="AE10" s="8"/>
      <c r="AF10" s="9"/>
      <c r="AH10" s="25" t="str">
        <f>IF(ISBLANK(I10),"",IF(UPPER(LEFT(I10,1))="K",TRUE,FALSE))</f>
        <v/>
      </c>
      <c r="AI10" s="1" t="s">
        <v>21</v>
      </c>
      <c r="AM10" s="13" t="s">
        <v>22</v>
      </c>
      <c r="AN10" s="14">
        <v>6</v>
      </c>
    </row>
    <row r="11" spans="2:44">
      <c r="B11" s="6"/>
      <c r="C11" s="7" t="s">
        <v>23</v>
      </c>
      <c r="D11" s="8"/>
      <c r="E11" s="24"/>
      <c r="F11" s="79" t="str">
        <f>IF(ISBLANK(E11)," ← Enter start type designator - F or S",IF(ISNA(MATCH(E11,AJ7:AK7,0))," ← Valid entries: F or S",""))</f>
        <v xml:space="preserve"> ← Enter start type designator - F or S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  <c r="AH11" s="26" t="b">
        <f>IF(ISBLANK(F6),FALSE,IF(ISNA(MATCH(F6,AH6:AK6,0)),TRUE,FALSE))</f>
        <v>0</v>
      </c>
      <c r="AI11" s="1" t="s">
        <v>24</v>
      </c>
      <c r="AM11" s="13" t="s">
        <v>25</v>
      </c>
      <c r="AN11" s="14">
        <v>7</v>
      </c>
    </row>
    <row r="12" spans="2:44" ht="4.5" customHeight="1"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  <c r="AM12" s="13" t="s">
        <v>26</v>
      </c>
      <c r="AN12" s="14">
        <v>8</v>
      </c>
    </row>
    <row r="13" spans="2:44" s="15" customFormat="1" ht="11.25">
      <c r="B13" s="10"/>
      <c r="C13" s="11"/>
      <c r="D13" s="11"/>
      <c r="E13" s="67" t="s">
        <v>27</v>
      </c>
      <c r="F13" s="67"/>
      <c r="G13" s="67"/>
      <c r="H13" s="67"/>
      <c r="I13" s="67" t="s">
        <v>28</v>
      </c>
      <c r="J13" s="67"/>
      <c r="K13" s="67"/>
      <c r="L13" s="67"/>
      <c r="M13" s="67" t="s">
        <v>29</v>
      </c>
      <c r="N13" s="67"/>
      <c r="O13" s="67"/>
      <c r="P13" s="67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/>
      <c r="AG13" s="13"/>
      <c r="AH13" s="13"/>
      <c r="AI13" s="13"/>
      <c r="AJ13" s="13"/>
      <c r="AK13" s="13"/>
      <c r="AL13" s="13"/>
      <c r="AM13" s="13" t="s">
        <v>30</v>
      </c>
      <c r="AN13" s="14">
        <v>9</v>
      </c>
      <c r="AO13" s="13"/>
      <c r="AP13" s="13"/>
      <c r="AQ13" s="13"/>
      <c r="AR13" s="13"/>
    </row>
    <row r="14" spans="2:44">
      <c r="B14" s="6"/>
      <c r="C14" s="7" t="s">
        <v>31</v>
      </c>
      <c r="D14" s="8"/>
      <c r="E14" s="8"/>
      <c r="F14" s="56"/>
      <c r="G14" s="57"/>
      <c r="H14" s="8"/>
      <c r="I14" s="8"/>
      <c r="J14" s="56"/>
      <c r="K14" s="57"/>
      <c r="L14" s="8"/>
      <c r="M14" s="8"/>
      <c r="N14" s="77"/>
      <c r="O14" s="78"/>
      <c r="P14" s="79" t="str">
        <f>IF(ISBLANK(N14),"",IF(N14&lt;1000," ← Enter year using 4 digits",""))</f>
        <v/>
      </c>
      <c r="Q14" s="39"/>
      <c r="R14" s="39"/>
      <c r="S14" s="39"/>
      <c r="T14" s="39"/>
      <c r="U14" s="39"/>
      <c r="V14" s="39"/>
      <c r="W14" s="39"/>
      <c r="X14" s="39"/>
      <c r="Y14" s="39"/>
      <c r="Z14" s="8"/>
      <c r="AA14" s="8"/>
      <c r="AB14" s="8"/>
      <c r="AC14" s="8"/>
      <c r="AD14" s="8"/>
      <c r="AE14" s="8"/>
      <c r="AF14" s="9"/>
      <c r="AH14" s="25" t="b">
        <f>IF(ISBLANK(J6),FALSE,IF(ISNA(MATCH(J6,AM5:AM20,0)),TRUE,FALSE))</f>
        <v>0</v>
      </c>
      <c r="AI14" s="1" t="s">
        <v>32</v>
      </c>
      <c r="AM14" s="13" t="s">
        <v>33</v>
      </c>
      <c r="AN14" s="14">
        <v>10</v>
      </c>
    </row>
    <row r="15" spans="2:44">
      <c r="B15" s="6"/>
      <c r="C15" s="8"/>
      <c r="D15" s="8"/>
      <c r="E15" s="80" t="str">
        <f>IF(COUNT(F14:N14)=3,DATE(N14,J14,F14),"")</f>
        <v/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  <c r="AH15" s="25" t="b">
        <f>IF(ISBLANK(N6),FALSE,IF(ISNA(MATCH(N6,AN5:AN24,0)),TRUE,FALSE))</f>
        <v>0</v>
      </c>
      <c r="AI15" s="1" t="s">
        <v>34</v>
      </c>
      <c r="AM15" s="13" t="s">
        <v>35</v>
      </c>
      <c r="AN15" s="14">
        <v>11</v>
      </c>
    </row>
    <row r="16" spans="2:44" ht="4.5" customHeight="1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  <c r="AM16" s="13" t="s">
        <v>36</v>
      </c>
      <c r="AN16" s="14">
        <v>12</v>
      </c>
    </row>
    <row r="17" spans="2:44" s="15" customFormat="1" ht="11.25">
      <c r="B17" s="10"/>
      <c r="C17" s="11"/>
      <c r="D17" s="11"/>
      <c r="E17" s="66" t="s">
        <v>37</v>
      </c>
      <c r="F17" s="66"/>
      <c r="G17" s="66"/>
      <c r="H17" s="66"/>
      <c r="I17" s="67" t="s">
        <v>38</v>
      </c>
      <c r="J17" s="67"/>
      <c r="K17" s="67"/>
      <c r="L17" s="67"/>
      <c r="M17" s="67"/>
      <c r="N17" s="11"/>
      <c r="O17" s="68" t="s">
        <v>39</v>
      </c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11"/>
      <c r="AA17" s="11"/>
      <c r="AB17" s="11"/>
      <c r="AC17" s="11"/>
      <c r="AD17" s="11"/>
      <c r="AE17" s="11"/>
      <c r="AF17" s="12"/>
      <c r="AG17" s="13"/>
      <c r="AH17" s="13"/>
      <c r="AI17" s="13"/>
      <c r="AJ17" s="13"/>
      <c r="AK17" s="13"/>
      <c r="AL17" s="13"/>
      <c r="AM17" s="13" t="s">
        <v>40</v>
      </c>
      <c r="AN17" s="14">
        <v>13</v>
      </c>
      <c r="AO17" s="13"/>
      <c r="AP17" s="13"/>
      <c r="AQ17" s="13"/>
      <c r="AR17" s="13"/>
    </row>
    <row r="18" spans="2:44">
      <c r="B18" s="6"/>
      <c r="C18" s="27" t="s">
        <v>41</v>
      </c>
      <c r="D18" s="8"/>
      <c r="E18" s="8"/>
      <c r="F18" s="56"/>
      <c r="G18" s="57"/>
      <c r="H18" s="8"/>
      <c r="I18" s="8"/>
      <c r="J18" s="69"/>
      <c r="K18" s="70"/>
      <c r="L18" s="71"/>
      <c r="M18" s="8"/>
      <c r="O18" s="28"/>
      <c r="P18" s="28"/>
      <c r="Q18" s="72"/>
      <c r="R18" s="73"/>
      <c r="S18" s="73"/>
      <c r="T18" s="73"/>
      <c r="U18" s="73"/>
      <c r="V18" s="73"/>
      <c r="W18" s="74"/>
      <c r="X18" s="75" t="str">
        <f>IF(COUNT(AJ18,AJ26)&lt;2,"",IF((AJ26-AJ18)*86400&gt;=3600,"← Turnaround &gt; 60 minutes",IF(AJ26-AJ18&lt;0,"ENTRY time &gt; EXIT time","")))</f>
        <v/>
      </c>
      <c r="Y18" s="76"/>
      <c r="Z18" s="76"/>
      <c r="AA18" s="76"/>
      <c r="AB18" s="76"/>
      <c r="AC18" s="76"/>
      <c r="AD18" s="76"/>
      <c r="AE18" s="76"/>
      <c r="AF18" s="29"/>
      <c r="AG18" s="30"/>
      <c r="AH18" s="61" t="str">
        <f>IF(COUNT(F18,J18)&gt;1,(F18*60+J18)*1000,"")</f>
        <v/>
      </c>
      <c r="AI18" s="62"/>
      <c r="AJ18" s="61" t="str">
        <f>IF(ISBLANK(Q18),"",TIMEVALUE(Q18))</f>
        <v/>
      </c>
      <c r="AK18" s="62"/>
      <c r="AM18" s="13" t="s">
        <v>42</v>
      </c>
      <c r="AN18" s="14">
        <v>14</v>
      </c>
    </row>
    <row r="19" spans="2:44" ht="15">
      <c r="B19" s="6"/>
      <c r="C19" s="31" t="s">
        <v>43</v>
      </c>
      <c r="D19" s="8"/>
      <c r="E19" s="65" t="s">
        <v>44</v>
      </c>
      <c r="F19" s="65"/>
      <c r="G19" s="65"/>
      <c r="H19" s="65"/>
      <c r="I19" s="65" t="s">
        <v>37</v>
      </c>
      <c r="J19" s="65"/>
      <c r="K19" s="65"/>
      <c r="L19" s="65"/>
      <c r="M19" s="65" t="s">
        <v>38</v>
      </c>
      <c r="N19" s="65"/>
      <c r="O19" s="65"/>
      <c r="P19" s="65"/>
      <c r="Q19" s="6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M19" s="13" t="s">
        <v>45</v>
      </c>
      <c r="AN19" s="14">
        <v>15</v>
      </c>
    </row>
    <row r="20" spans="2:44">
      <c r="B20" s="6"/>
      <c r="C20" s="27" t="s">
        <v>46</v>
      </c>
      <c r="D20" s="8"/>
      <c r="E20" s="8"/>
      <c r="F20" s="56"/>
      <c r="G20" s="57"/>
      <c r="H20" s="8"/>
      <c r="I20" s="8"/>
      <c r="J20" s="56"/>
      <c r="K20" s="57"/>
      <c r="L20" s="8"/>
      <c r="M20" s="8"/>
      <c r="N20" s="69"/>
      <c r="O20" s="70"/>
      <c r="P20" s="7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  <c r="AH20" s="61" t="str">
        <f>IF(COUNT(F20,J20,N20)&gt;1,(F20*3600+J20*60+N20)*1000,"")</f>
        <v/>
      </c>
      <c r="AI20" s="62"/>
      <c r="AM20" s="13" t="s">
        <v>47</v>
      </c>
      <c r="AN20" s="14">
        <v>16</v>
      </c>
    </row>
    <row r="21" spans="2:44">
      <c r="B21" s="6"/>
      <c r="C21" s="7" t="s">
        <v>48</v>
      </c>
      <c r="D21" s="8"/>
      <c r="E21" s="8"/>
      <c r="F21" s="56"/>
      <c r="G21" s="57"/>
      <c r="H21" s="8"/>
      <c r="I21" s="8"/>
      <c r="J21" s="56"/>
      <c r="K21" s="57"/>
      <c r="L21" s="8"/>
      <c r="M21" s="8"/>
      <c r="N21" s="69"/>
      <c r="O21" s="70"/>
      <c r="P21" s="7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  <c r="AH21" s="61" t="str">
        <f>IF(COUNT(F21,J21,N21)&gt;1,(F21*3600+J21*60+N21)*1000,"")</f>
        <v/>
      </c>
      <c r="AI21" s="62"/>
      <c r="AN21" s="14">
        <v>17</v>
      </c>
    </row>
    <row r="22" spans="2:44" ht="6" customHeigh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  <c r="AN22" s="14">
        <v>18</v>
      </c>
    </row>
    <row r="23" spans="2:44">
      <c r="B23" s="6"/>
      <c r="C23" s="7" t="s">
        <v>49</v>
      </c>
      <c r="D23" s="8"/>
      <c r="E23" s="63" t="str">
        <f>IF(COUNT(F18,J18)=2,AH18/1000,IF(COUNT(F20,J20,N20,F21,J21,N21)=6,(AH21-AH20)/1000,""))</f>
        <v/>
      </c>
      <c r="F23" s="63"/>
      <c r="G23" s="63"/>
      <c r="I23" s="63" t="str">
        <f>IF(ISNUMBER(E23),TRUNC(E10*3600/E23,3),"")</f>
        <v/>
      </c>
      <c r="J23" s="63"/>
      <c r="K23" s="63"/>
      <c r="L23" s="63"/>
      <c r="M23" s="64" t="str">
        <f>IF(ISNUMBER(E23),IF(AH10,"KM/H","MPH"),"")</f>
        <v/>
      </c>
      <c r="N23" s="64"/>
      <c r="O23" s="64"/>
      <c r="Q23" s="63" t="str">
        <f>IF(ISNUMBER(E23),IF(AH10,TRUNC(I23/1.609344,3),TRUNC(I23*1.609344,3)),"")</f>
        <v/>
      </c>
      <c r="R23" s="63"/>
      <c r="S23" s="63"/>
      <c r="T23" s="63"/>
      <c r="U23" s="64" t="str">
        <f>IF(ISNUMBER(E23),IF(AH10,"MPH","KM/H"),"")</f>
        <v/>
      </c>
      <c r="V23" s="64"/>
      <c r="W23" s="64"/>
      <c r="X23" s="8"/>
      <c r="Y23" s="8"/>
      <c r="Z23" s="8"/>
      <c r="AA23" s="8"/>
      <c r="AB23" s="8"/>
      <c r="AC23" s="8"/>
      <c r="AD23" s="8"/>
      <c r="AE23" s="8"/>
      <c r="AF23" s="9"/>
      <c r="AN23" s="14" t="s">
        <v>50</v>
      </c>
    </row>
    <row r="24" spans="2:44" ht="4.5" customHeight="1">
      <c r="B24" s="6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  <c r="AN24" s="14" t="s">
        <v>51</v>
      </c>
    </row>
    <row r="25" spans="2:44" s="15" customFormat="1" ht="11.25">
      <c r="B25" s="10"/>
      <c r="C25" s="11"/>
      <c r="D25" s="11"/>
      <c r="E25" s="66" t="s">
        <v>37</v>
      </c>
      <c r="F25" s="66"/>
      <c r="G25" s="66"/>
      <c r="H25" s="66"/>
      <c r="I25" s="67" t="s">
        <v>38</v>
      </c>
      <c r="J25" s="67"/>
      <c r="K25" s="67"/>
      <c r="L25" s="67"/>
      <c r="M25" s="67"/>
      <c r="O25" s="68" t="s">
        <v>52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11"/>
      <c r="AA25" s="11"/>
      <c r="AB25" s="11"/>
      <c r="AC25" s="11"/>
      <c r="AD25" s="11"/>
      <c r="AE25" s="11"/>
      <c r="AF25" s="12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2:44">
      <c r="B26" s="6"/>
      <c r="C26" s="27" t="s">
        <v>53</v>
      </c>
      <c r="D26" s="8"/>
      <c r="E26" s="8"/>
      <c r="F26" s="56"/>
      <c r="G26" s="57"/>
      <c r="H26" s="8"/>
      <c r="I26" s="8"/>
      <c r="J26" s="69"/>
      <c r="K26" s="70"/>
      <c r="L26" s="71"/>
      <c r="M26" s="8"/>
      <c r="O26" s="28"/>
      <c r="P26" s="28"/>
      <c r="Q26" s="72"/>
      <c r="R26" s="73"/>
      <c r="S26" s="73"/>
      <c r="T26" s="73"/>
      <c r="U26" s="73"/>
      <c r="V26" s="73"/>
      <c r="W26" s="74"/>
      <c r="X26" s="75" t="str">
        <f>IF(COUNT(AJ18,AJ26)&lt;2,"",IF((AJ26-AJ18)*86400&gt;=3600,"← Turnaround &gt; 60 minutes",IF(AJ26-AJ18&lt;0,"EXIT time &lt; ENTRY time","")))</f>
        <v/>
      </c>
      <c r="Y26" s="76"/>
      <c r="Z26" s="76"/>
      <c r="AA26" s="76"/>
      <c r="AB26" s="76"/>
      <c r="AC26" s="76"/>
      <c r="AD26" s="76"/>
      <c r="AE26" s="76"/>
      <c r="AF26" s="33"/>
      <c r="AH26" s="61" t="str">
        <f>IF(COUNT(F26,J26)&gt;1,(F26*60+J26)*1000,"")</f>
        <v/>
      </c>
      <c r="AI26" s="62"/>
      <c r="AJ26" s="61" t="str">
        <f>IF(ISBLANK(Q26),"",TIMEVALUE(Q26))</f>
        <v/>
      </c>
      <c r="AK26" s="62"/>
      <c r="AM26" s="34"/>
    </row>
    <row r="27" spans="2:44" ht="15">
      <c r="B27" s="6"/>
      <c r="C27" s="31" t="s">
        <v>43</v>
      </c>
      <c r="D27" s="8"/>
      <c r="E27" s="65" t="s">
        <v>44</v>
      </c>
      <c r="F27" s="65"/>
      <c r="G27" s="65"/>
      <c r="H27" s="65"/>
      <c r="I27" s="65" t="s">
        <v>37</v>
      </c>
      <c r="J27" s="65"/>
      <c r="K27" s="65"/>
      <c r="L27" s="65"/>
      <c r="M27" s="65" t="s">
        <v>38</v>
      </c>
      <c r="N27" s="65"/>
      <c r="O27" s="65"/>
      <c r="P27" s="65"/>
      <c r="Q27" s="6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"/>
    </row>
    <row r="28" spans="2:44">
      <c r="B28" s="6"/>
      <c r="C28" s="27" t="s">
        <v>54</v>
      </c>
      <c r="D28" s="8"/>
      <c r="E28" s="8"/>
      <c r="F28" s="56"/>
      <c r="G28" s="57"/>
      <c r="H28" s="8"/>
      <c r="I28" s="8"/>
      <c r="J28" s="56"/>
      <c r="K28" s="57"/>
      <c r="L28" s="8"/>
      <c r="M28" s="8"/>
      <c r="N28" s="58"/>
      <c r="O28" s="59"/>
      <c r="P28" s="60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  <c r="AH28" s="61" t="str">
        <f>IF(COUNT(F28,J28,N28)&gt;1,(F28*3600+J28*60+N28)*1000,"")</f>
        <v/>
      </c>
      <c r="AI28" s="62"/>
      <c r="AN28" s="1" t="str">
        <f>IF(COUNT(Q18,Q26)&lt;2,"",IF(86400/(AJ26-AJ18)&gt;=3600,"Time exceeds 60 minutes",""))</f>
        <v/>
      </c>
    </row>
    <row r="29" spans="2:44">
      <c r="B29" s="6"/>
      <c r="C29" s="7" t="s">
        <v>55</v>
      </c>
      <c r="D29" s="8"/>
      <c r="E29" s="8"/>
      <c r="F29" s="56"/>
      <c r="G29" s="57"/>
      <c r="H29" s="8"/>
      <c r="I29" s="8"/>
      <c r="J29" s="56"/>
      <c r="K29" s="57"/>
      <c r="L29" s="8"/>
      <c r="M29" s="8"/>
      <c r="N29" s="58"/>
      <c r="O29" s="59"/>
      <c r="P29" s="60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  <c r="AH29" s="61" t="str">
        <f>IF(COUNT(F29,J29,N29)&gt;1,(F29*3600+J29*60+N29)*1000,"")</f>
        <v/>
      </c>
      <c r="AI29" s="62"/>
    </row>
    <row r="30" spans="2:44" ht="6" customHeight="1"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2:44">
      <c r="B31" s="6"/>
      <c r="C31" s="7" t="s">
        <v>56</v>
      </c>
      <c r="D31" s="8"/>
      <c r="E31" s="42" t="str">
        <f>IF(COUNT(F26,J26)=2,AH26/1000,IF(COUNT(F28,J28,N28,F29,J29,N29)=6,(AH29-AH28)/1000,""))</f>
        <v/>
      </c>
      <c r="F31" s="42"/>
      <c r="G31" s="42"/>
      <c r="I31" s="63" t="str">
        <f>IF(ISNUMBER(E31),TRUNC(E10*3600/E31,3),"")</f>
        <v/>
      </c>
      <c r="J31" s="63"/>
      <c r="K31" s="63"/>
      <c r="L31" s="63"/>
      <c r="M31" s="64" t="str">
        <f>IF(ISNUMBER(E31),IF(AH10,"KM/H","MPH"),"")</f>
        <v/>
      </c>
      <c r="N31" s="64"/>
      <c r="O31" s="64"/>
      <c r="Q31" s="63" t="str">
        <f>IF(ISNUMBER(E31),IF(AH10,TRUNC(I31/1.609344,3),TRUNC(I31*1.609344,3)),"")</f>
        <v/>
      </c>
      <c r="R31" s="63"/>
      <c r="S31" s="63"/>
      <c r="T31" s="63"/>
      <c r="U31" s="64" t="str">
        <f>IF(ISNUMBER(E31),IF(AH10,"MPH","KM/H"),"")</f>
        <v/>
      </c>
      <c r="V31" s="64"/>
      <c r="W31" s="64"/>
      <c r="X31" s="8"/>
      <c r="Y31" s="8"/>
      <c r="Z31" s="8"/>
      <c r="AA31" s="8"/>
      <c r="AB31" s="8"/>
      <c r="AC31" s="8"/>
      <c r="AD31" s="8"/>
      <c r="AE31" s="8"/>
      <c r="AF31" s="9"/>
    </row>
    <row r="32" spans="2:44" ht="4.5" customHeight="1">
      <c r="B32" s="6"/>
      <c r="C32" s="3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2:32">
      <c r="B33" s="6"/>
      <c r="C33" s="7" t="s">
        <v>57</v>
      </c>
      <c r="D33" s="8"/>
      <c r="E33" s="42" t="str">
        <f>IF(AND(ISNUMBER(E23),ISNUMBER(E31)),E23+E31,"")</f>
        <v/>
      </c>
      <c r="F33" s="42"/>
      <c r="G33" s="4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2:32" ht="4.5" customHeight="1" thickBot="1"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</row>
    <row r="35" spans="2:32" ht="16.5" thickBot="1">
      <c r="B35" s="6"/>
      <c r="C35" s="35" t="s">
        <v>58</v>
      </c>
      <c r="D35" s="8"/>
      <c r="E35" s="43" t="str">
        <f>IF(ISNUMBER(E33),TRUNC(E33/2,3),"")</f>
        <v/>
      </c>
      <c r="F35" s="44"/>
      <c r="G35" s="44"/>
      <c r="H35" s="44"/>
      <c r="I35" s="4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</row>
    <row r="36" spans="2:32" ht="4.5" customHeight="1" thickBot="1"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9"/>
    </row>
    <row r="37" spans="2:32" ht="15.75">
      <c r="B37" s="6"/>
      <c r="C37" s="35" t="s">
        <v>59</v>
      </c>
      <c r="D37" s="8"/>
      <c r="E37" s="46" t="str">
        <f>IF(ISNUMBER(E35),TRUNC(E10*3600/E35,3),"")</f>
        <v/>
      </c>
      <c r="F37" s="47"/>
      <c r="G37" s="47"/>
      <c r="H37" s="47"/>
      <c r="I37" s="48"/>
      <c r="J37" s="49" t="str">
        <f>IF(ISNUMBER(E35),IF(AH10,"KM/H","MPH"),"")</f>
        <v/>
      </c>
      <c r="K37" s="49"/>
      <c r="L37" s="50"/>
      <c r="M37" s="8"/>
      <c r="N37" s="8"/>
      <c r="O37" s="8"/>
      <c r="P37" s="8"/>
      <c r="AA37" s="8"/>
      <c r="AB37" s="8"/>
      <c r="AC37" s="8"/>
      <c r="AD37" s="8"/>
      <c r="AE37" s="8"/>
      <c r="AF37" s="9"/>
    </row>
    <row r="38" spans="2:32" ht="15.75" customHeight="1" thickBot="1">
      <c r="B38" s="6"/>
      <c r="C38" s="8"/>
      <c r="D38" s="8"/>
      <c r="E38" s="51" t="str">
        <f>IF(ISNUMBER(E35),IF(AH10,TRUNC(E37/1.609344,3),TRUNC(E37*1.609344,3)),"")</f>
        <v/>
      </c>
      <c r="F38" s="52"/>
      <c r="G38" s="52"/>
      <c r="H38" s="52"/>
      <c r="I38" s="53"/>
      <c r="J38" s="54" t="str">
        <f>IF(ISNUMBER(E35),IF(AH10,"MPH","KM/H"),"")</f>
        <v/>
      </c>
      <c r="K38" s="54"/>
      <c r="L38" s="55"/>
      <c r="M38" s="8"/>
      <c r="N38" s="8"/>
      <c r="O38" s="8"/>
      <c r="P38" s="8"/>
      <c r="AA38" s="8"/>
      <c r="AB38" s="8"/>
      <c r="AC38" s="8"/>
      <c r="AD38" s="8"/>
      <c r="AE38" s="8"/>
      <c r="AF38" s="9"/>
    </row>
    <row r="39" spans="2:32" ht="15" customHeight="1">
      <c r="B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9"/>
    </row>
    <row r="40" spans="2:32" ht="21" customHeight="1">
      <c r="B40" s="6"/>
      <c r="C40" s="8"/>
      <c r="D40" s="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8"/>
      <c r="AE40" s="8"/>
      <c r="AF40" s="9"/>
    </row>
    <row r="41" spans="2:32" ht="12.75" customHeight="1">
      <c r="B41" s="6"/>
      <c r="C41" s="8"/>
      <c r="D41" s="8"/>
      <c r="E41" s="41" t="s">
        <v>60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R41" s="41" t="s">
        <v>61</v>
      </c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8"/>
      <c r="AE41" s="8"/>
      <c r="AF41" s="9"/>
    </row>
    <row r="42" spans="2:32" ht="7.5" customHeight="1" thickBot="1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8"/>
    </row>
    <row r="77" spans="3:3">
      <c r="C77" s="2" t="s">
        <v>62</v>
      </c>
    </row>
  </sheetData>
  <sheetProtection sheet="1" objects="1" scenarios="1" selectLockedCells="1"/>
  <mergeCells count="81">
    <mergeCell ref="E13:H13"/>
    <mergeCell ref="I13:L13"/>
    <mergeCell ref="M13:P13"/>
    <mergeCell ref="B1:AF1"/>
    <mergeCell ref="E3:Y3"/>
    <mergeCell ref="E5:H5"/>
    <mergeCell ref="I5:L5"/>
    <mergeCell ref="M5:P5"/>
    <mergeCell ref="F6:G6"/>
    <mergeCell ref="J6:K6"/>
    <mergeCell ref="N6:O6"/>
    <mergeCell ref="E7:Y7"/>
    <mergeCell ref="E8:Y8"/>
    <mergeCell ref="E10:G10"/>
    <mergeCell ref="J10:Y10"/>
    <mergeCell ref="F11:U11"/>
    <mergeCell ref="AJ18:AK18"/>
    <mergeCell ref="F14:G14"/>
    <mergeCell ref="J14:K14"/>
    <mergeCell ref="N14:O14"/>
    <mergeCell ref="P14:Y14"/>
    <mergeCell ref="E15:P15"/>
    <mergeCell ref="E17:H17"/>
    <mergeCell ref="I17:M17"/>
    <mergeCell ref="O17:Y17"/>
    <mergeCell ref="F18:G18"/>
    <mergeCell ref="J18:L18"/>
    <mergeCell ref="Q18:W18"/>
    <mergeCell ref="X18:AE18"/>
    <mergeCell ref="AH18:AI18"/>
    <mergeCell ref="E19:H19"/>
    <mergeCell ref="I19:L19"/>
    <mergeCell ref="M19:Q19"/>
    <mergeCell ref="F20:G20"/>
    <mergeCell ref="J20:K20"/>
    <mergeCell ref="N20:P20"/>
    <mergeCell ref="E23:G23"/>
    <mergeCell ref="I23:L23"/>
    <mergeCell ref="M23:O23"/>
    <mergeCell ref="Q23:T23"/>
    <mergeCell ref="U23:W23"/>
    <mergeCell ref="AH20:AI20"/>
    <mergeCell ref="F21:G21"/>
    <mergeCell ref="J21:K21"/>
    <mergeCell ref="N21:P21"/>
    <mergeCell ref="AH21:AI21"/>
    <mergeCell ref="F28:G28"/>
    <mergeCell ref="J28:K28"/>
    <mergeCell ref="N28:P28"/>
    <mergeCell ref="AH28:AI28"/>
    <mergeCell ref="E25:H25"/>
    <mergeCell ref="I25:M25"/>
    <mergeCell ref="O25:Y25"/>
    <mergeCell ref="F26:G26"/>
    <mergeCell ref="J26:L26"/>
    <mergeCell ref="Q26:W26"/>
    <mergeCell ref="X26:AE26"/>
    <mergeCell ref="AH26:AI26"/>
    <mergeCell ref="AJ26:AK26"/>
    <mergeCell ref="E27:H27"/>
    <mergeCell ref="I27:L27"/>
    <mergeCell ref="M27:Q27"/>
    <mergeCell ref="F29:G29"/>
    <mergeCell ref="J29:K29"/>
    <mergeCell ref="N29:P29"/>
    <mergeCell ref="AH29:AI29"/>
    <mergeCell ref="E31:G31"/>
    <mergeCell ref="I31:L31"/>
    <mergeCell ref="M31:O31"/>
    <mergeCell ref="Q31:T31"/>
    <mergeCell ref="U31:W31"/>
    <mergeCell ref="E40:P40"/>
    <mergeCell ref="R40:AC40"/>
    <mergeCell ref="E41:P41"/>
    <mergeCell ref="R41:AC41"/>
    <mergeCell ref="E33:G33"/>
    <mergeCell ref="E35:I35"/>
    <mergeCell ref="E37:I37"/>
    <mergeCell ref="J37:L37"/>
    <mergeCell ref="E38:I38"/>
    <mergeCell ref="J38:L38"/>
  </mergeCells>
  <conditionalFormatting sqref="C10">
    <cfRule type="containsText" dxfId="10" priority="10" operator="containsText" text="Valid entries">
      <formula>NOT(ISERROR(SEARCH("Valid entries",C10)))</formula>
    </cfRule>
    <cfRule type="containsText" dxfId="9" priority="11" operator="containsText" text="Record">
      <formula>NOT(ISERROR(SEARCH("Record",C10)))</formula>
    </cfRule>
  </conditionalFormatting>
  <conditionalFormatting sqref="P14:Y14">
    <cfRule type="containsText" dxfId="8" priority="9" operator="containsText" text="Enter year">
      <formula>NOT(ISERROR(SEARCH("Enter year",P14)))</formula>
    </cfRule>
  </conditionalFormatting>
  <conditionalFormatting sqref="J10 F11">
    <cfRule type="containsText" dxfId="7" priority="8" operator="containsText" text="Valid entries">
      <formula>NOT(ISERROR(SEARCH("Valid entries",F10)))</formula>
    </cfRule>
  </conditionalFormatting>
  <conditionalFormatting sqref="X18:AE18">
    <cfRule type="containsText" dxfId="6" priority="6" operator="containsText" text="Entry time">
      <formula>NOT(ISERROR(SEARCH("Entry time",X18)))</formula>
    </cfRule>
    <cfRule type="containsText" dxfId="5" priority="7" operator="containsText" text="Turnaround">
      <formula>NOT(ISERROR(SEARCH("Turnaround",X18)))</formula>
    </cfRule>
  </conditionalFormatting>
  <conditionalFormatting sqref="X26:AE26">
    <cfRule type="containsText" dxfId="4" priority="4" operator="containsText" text="Exit time &lt;">
      <formula>NOT(ISERROR(SEARCH("Exit time &lt;",X26)))</formula>
    </cfRule>
    <cfRule type="containsText" dxfId="3" priority="5" operator="containsText" text="Turnaround">
      <formula>NOT(ISERROR(SEARCH("Turnaround",X26)))</formula>
    </cfRule>
  </conditionalFormatting>
  <conditionalFormatting sqref="F6:G6">
    <cfRule type="expression" dxfId="2" priority="3">
      <formula>$AH$11</formula>
    </cfRule>
  </conditionalFormatting>
  <conditionalFormatting sqref="J6:K6">
    <cfRule type="expression" dxfId="1" priority="2">
      <formula>$AH$14</formula>
    </cfRule>
  </conditionalFormatting>
  <conditionalFormatting sqref="N6:O6">
    <cfRule type="expression" dxfId="0" priority="1">
      <formula>$AH$15</formula>
    </cfRule>
  </conditionalFormatting>
  <printOptions horizontalCentered="1" verticalCentered="1"/>
  <pageMargins left="0.75" right="0.75" top="1.2" bottom="0.75" header="0.5" footer="0.6"/>
  <pageSetup orientation="landscape" r:id="rId1"/>
  <headerFooter>
    <oddHeader>&amp;L&amp;G&amp;C&amp;"Arial,Regular"&amp;8&amp;K003399  &amp;"Arial,Bold"
&amp;14FEDERATION INTERNATIONAL DE L'AUTOMOBILE&amp;"-,Regular"&amp;11&amp;K01+000
&amp;"Arial,Bold"&amp;12OPEN COURSE WORLD LAND SPEED RECORD CALCULATION FORM</oddHeader>
    <oddFooter>&amp;L&amp;5    V5: &amp;D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OPEN COURSE RECORD FORM V5</vt:lpstr>
      <vt:lpstr>'OPEN COURSE RECORD FORM V5'!Print_Area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2014-05-14T15:54:38Z</dcterms:created>
  <dcterms:modified xsi:type="dcterms:W3CDTF">2014-05-14T20:51:34Z</dcterms:modified>
</cp:coreProperties>
</file>