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TIME RECORD FORM V4" sheetId="1" r:id="rId1"/>
  </sheets>
  <definedNames>
    <definedName name="_xlnm.Print_Area" localSheetId="0">'TIME RECORD FORM V4'!$B$2:$AF$41</definedName>
  </definedNames>
  <calcPr calcId="125725"/>
</workbook>
</file>

<file path=xl/calcChain.xml><?xml version="1.0" encoding="utf-8"?>
<calcChain xmlns="http://schemas.openxmlformats.org/spreadsheetml/2006/main">
  <c r="J32" i="1"/>
  <c r="J30"/>
  <c r="C30"/>
  <c r="C29"/>
  <c r="J28"/>
  <c r="C28"/>
  <c r="E27"/>
  <c r="J27" s="1"/>
  <c r="C27"/>
  <c r="AH25"/>
  <c r="Q25"/>
  <c r="C25"/>
  <c r="AH24"/>
  <c r="E29" s="1"/>
  <c r="E30" s="1"/>
  <c r="E31" s="1"/>
  <c r="E32" s="1"/>
  <c r="C24"/>
  <c r="AH22"/>
  <c r="C22"/>
  <c r="F19"/>
  <c r="AH18"/>
  <c r="Q18"/>
  <c r="AH17"/>
  <c r="Q17"/>
  <c r="H14"/>
  <c r="AM13"/>
  <c r="J13"/>
  <c r="I11"/>
  <c r="E11"/>
  <c r="AH10"/>
  <c r="K10"/>
  <c r="AM8"/>
  <c r="AH7"/>
  <c r="E36" l="1"/>
  <c r="E34"/>
  <c r="E28"/>
  <c r="AJ27"/>
  <c r="AI27"/>
  <c r="Q24"/>
  <c r="AH27"/>
  <c r="I36" l="1"/>
  <c r="O36"/>
  <c r="S36"/>
  <c r="E37"/>
  <c r="I37"/>
  <c r="O37" l="1"/>
  <c r="S37"/>
</calcChain>
</file>

<file path=xl/sharedStrings.xml><?xml version="1.0" encoding="utf-8"?>
<sst xmlns="http://schemas.openxmlformats.org/spreadsheetml/2006/main" count="66" uniqueCount="66">
  <si>
    <t>TIME RECORD FORM</t>
  </si>
  <si>
    <t>Venue:</t>
  </si>
  <si>
    <t>Category</t>
  </si>
  <si>
    <t>Group</t>
  </si>
  <si>
    <t>Class</t>
  </si>
  <si>
    <t>Vehicle Classification:</t>
  </si>
  <si>
    <t>A</t>
  </si>
  <si>
    <t>B</t>
  </si>
  <si>
    <t>C</t>
  </si>
  <si>
    <t>D</t>
  </si>
  <si>
    <t>2014 Valid Group Designators</t>
  </si>
  <si>
    <t>Vehicle Name:</t>
  </si>
  <si>
    <t>Category designator error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</si>
  <si>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</si>
  <si>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</si>
  <si>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</si>
  <si>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</si>
  <si>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</si>
  <si>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</si>
  <si>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</si>
  <si>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</si>
  <si>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</si>
  <si>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</si>
  <si>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</si>
  <si>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</si>
  <si>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</si>
  <si>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</si>
  <si>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</si>
  <si>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</si>
  <si>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PS</t>
  </si>
  <si>
    <t>TF</t>
  </si>
  <si>
    <t>TH</t>
  </si>
  <si>
    <t>Vehicle ID:</t>
  </si>
  <si>
    <t>K</t>
  </si>
  <si>
    <t>M</t>
  </si>
  <si>
    <t>Group designator error</t>
  </si>
  <si>
    <t>Measured Lap Distance:</t>
  </si>
  <si>
    <t>&lt;- KiloMeasure</t>
  </si>
  <si>
    <t>2014 ValidClass Designators</t>
  </si>
  <si>
    <t>JE</t>
  </si>
  <si>
    <t>RT</t>
  </si>
  <si>
    <t>Record Time:</t>
  </si>
  <si>
    <t>Hour(s)</t>
  </si>
  <si>
    <t>Class designator error</t>
  </si>
  <si>
    <t>Pre Time Complete Laps:</t>
  </si>
  <si>
    <t>Day</t>
  </si>
  <si>
    <t>Month</t>
  </si>
  <si>
    <t>Year</t>
  </si>
  <si>
    <t>Record Attempt Start Date:</t>
  </si>
  <si>
    <t>Record attempt start date</t>
  </si>
  <si>
    <t>New Record Set on - Date:</t>
  </si>
  <si>
    <t>New record date</t>
  </si>
  <si>
    <t>Attempt Day Count:</t>
  </si>
  <si>
    <t>Hours</t>
  </si>
  <si>
    <t>Minutes</t>
  </si>
  <si>
    <t>Seconds</t>
  </si>
  <si>
    <t>Car start time</t>
  </si>
  <si>
    <t>Pre-hour record lap time</t>
  </si>
  <si>
    <t>Post-hour record lap time</t>
  </si>
  <si>
    <t>Partial Lap Time:</t>
  </si>
  <si>
    <t>Partial Lap Distance:</t>
  </si>
  <si>
    <t>Record Date:</t>
  </si>
  <si>
    <t>Record Distances:</t>
  </si>
  <si>
    <t>Average Speeds:</t>
  </si>
  <si>
    <t>Chief Timekeeper</t>
  </si>
  <si>
    <t>Chief Steward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</si>
</sst>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0"/>
    <numFmt numFmtId="166" formatCode="0000"/>
    <numFmt numFmtId="167" formatCode="[$-F800]dddd\,\ mmmm\ dd\,\ yyyy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6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8" xfId="0" applyFont="1" applyFill="1" applyBorder="1" applyAlignment="1" applyProtection="1">
      <alignment horizontal="left" indent="1"/>
      <protection locked="0"/>
    </xf>
    <xf numFmtId="0" fontId="2" fillId="0" borderId="9" xfId="0" applyFont="1" applyBorder="1"/>
    <xf numFmtId="0" fontId="3" fillId="0" borderId="5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0" xfId="0" applyFont="1" applyProtection="1"/>
    <xf numFmtId="0" fontId="3" fillId="0" borderId="0" xfId="0" applyNumberFormat="1" applyFont="1" applyProtection="1"/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5" fillId="0" borderId="10" xfId="0" applyNumberFormat="1" applyFont="1" applyBorder="1" applyProtection="1"/>
    <xf numFmtId="0" fontId="5" fillId="0" borderId="12" xfId="0" applyNumberFormat="1" applyFont="1" applyBorder="1" applyProtection="1"/>
    <xf numFmtId="0" fontId="5" fillId="0" borderId="12" xfId="0" applyNumberFormat="1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 applyAlignment="1" applyProtection="1">
      <alignment horizontal="center"/>
    </xf>
    <xf numFmtId="0" fontId="2" fillId="0" borderId="0" xfId="0" applyFont="1" applyProtection="1"/>
    <xf numFmtId="0" fontId="5" fillId="0" borderId="14" xfId="0" applyNumberFormat="1" applyFont="1" applyBorder="1" applyProtection="1"/>
    <xf numFmtId="0" fontId="5" fillId="0" borderId="15" xfId="0" applyNumberFormat="1" applyFont="1" applyBorder="1" applyProtection="1"/>
    <xf numFmtId="0" fontId="5" fillId="0" borderId="15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0" xfId="0" applyFont="1"/>
    <xf numFmtId="0" fontId="2" fillId="0" borderId="8" xfId="0" applyFont="1" applyBorder="1" applyAlignment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NumberFormat="1" applyFont="1"/>
    <xf numFmtId="164" fontId="2" fillId="2" borderId="6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/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17" xfId="0" applyFont="1" applyBorder="1"/>
    <xf numFmtId="0" fontId="2" fillId="0" borderId="0" xfId="0" applyFont="1" applyBorder="1"/>
    <xf numFmtId="0" fontId="2" fillId="0" borderId="13" xfId="0" applyFont="1" applyBorder="1"/>
    <xf numFmtId="0" fontId="5" fillId="0" borderId="11" xfId="0" applyNumberFormat="1" applyFont="1" applyBorder="1"/>
    <xf numFmtId="0" fontId="2" fillId="0" borderId="0" xfId="0" applyFont="1" applyBorder="1" applyAlignment="1">
      <alignment horizontal="right" indent="1"/>
    </xf>
    <xf numFmtId="164" fontId="6" fillId="3" borderId="12" xfId="0" applyNumberFormat="1" applyFont="1" applyFill="1" applyBorder="1" applyAlignment="1"/>
    <xf numFmtId="0" fontId="6" fillId="3" borderId="0" xfId="0" applyFont="1" applyFill="1" applyBorder="1" applyAlignment="1">
      <alignment vertical="center"/>
    </xf>
    <xf numFmtId="0" fontId="5" fillId="0" borderId="16" xfId="0" applyNumberFormat="1" applyFont="1" applyBorder="1"/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8" xfId="0" applyNumberFormat="1" applyFont="1" applyFill="1" applyBorder="1" applyAlignment="1" applyProtection="1">
      <alignment horizontal="center"/>
      <protection locked="0"/>
    </xf>
    <xf numFmtId="166" fontId="2" fillId="2" borderId="6" xfId="0" applyNumberFormat="1" applyFont="1" applyFill="1" applyBorder="1" applyAlignment="1" applyProtection="1">
      <alignment horizontal="center"/>
      <protection locked="0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166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/>
    <xf numFmtId="0" fontId="2" fillId="0" borderId="8" xfId="0" applyFont="1" applyBorder="1"/>
    <xf numFmtId="0" fontId="5" fillId="0" borderId="0" xfId="0" applyFont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164" fontId="6" fillId="3" borderId="0" xfId="0" applyNumberFormat="1" applyFont="1" applyFill="1" applyBorder="1" applyAlignment="1"/>
    <xf numFmtId="0" fontId="6" fillId="3" borderId="0" xfId="0" applyNumberFormat="1" applyFont="1" applyFill="1" applyBorder="1" applyAlignment="1">
      <alignment horizontal="center"/>
    </xf>
    <xf numFmtId="3" fontId="2" fillId="0" borderId="13" xfId="0" applyNumberFormat="1" applyFont="1" applyBorder="1"/>
    <xf numFmtId="165" fontId="2" fillId="0" borderId="13" xfId="0" applyNumberFormat="1" applyFont="1" applyBorder="1"/>
    <xf numFmtId="164" fontId="2" fillId="0" borderId="13" xfId="0" applyNumberFormat="1" applyFont="1" applyBorder="1"/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6" fillId="3" borderId="0" xfId="0" applyNumberFormat="1" applyFont="1" applyFill="1" applyBorder="1"/>
    <xf numFmtId="0" fontId="6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3" borderId="18" xfId="0" applyNumberFormat="1" applyFont="1" applyFill="1" applyBorder="1" applyAlignment="1">
      <alignment horizontal="left" indent="1"/>
    </xf>
    <xf numFmtId="167" fontId="8" fillId="3" borderId="19" xfId="0" applyNumberFormat="1" applyFont="1" applyFill="1" applyBorder="1" applyAlignment="1">
      <alignment horizontal="left" indent="1"/>
    </xf>
    <xf numFmtId="167" fontId="8" fillId="3" borderId="20" xfId="0" applyNumberFormat="1" applyFont="1" applyFill="1" applyBorder="1" applyAlignment="1">
      <alignment horizontal="left" indent="1"/>
    </xf>
    <xf numFmtId="164" fontId="8" fillId="3" borderId="21" xfId="0" applyNumberFormat="1" applyFont="1" applyFill="1" applyBorder="1"/>
    <xf numFmtId="164" fontId="8" fillId="3" borderId="22" xfId="0" applyNumberFormat="1" applyFont="1" applyFill="1" applyBorder="1"/>
    <xf numFmtId="0" fontId="8" fillId="3" borderId="23" xfId="0" applyFont="1" applyFill="1" applyBorder="1"/>
    <xf numFmtId="0" fontId="8" fillId="3" borderId="19" xfId="0" applyFont="1" applyFill="1" applyBorder="1"/>
    <xf numFmtId="0" fontId="8" fillId="3" borderId="20" xfId="0" applyFont="1" applyFill="1" applyBorder="1"/>
    <xf numFmtId="0" fontId="2" fillId="0" borderId="15" xfId="0" applyFont="1" applyBorder="1" applyProtection="1">
      <protection locked="0"/>
    </xf>
    <xf numFmtId="0" fontId="2" fillId="0" borderId="12" xfId="0" applyFont="1" applyBorder="1"/>
    <xf numFmtId="0" fontId="2" fillId="0" borderId="24" xfId="0" applyFont="1" applyBorder="1"/>
    <xf numFmtId="0" fontId="2" fillId="0" borderId="1" xfId="0" applyFont="1" applyBorder="1"/>
    <xf numFmtId="0" fontId="2" fillId="0" borderId="25" xfId="0" applyFont="1" applyBorder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F41"/>
  <sheetViews>
    <sheetView showGridLines="0" tabSelected="1" zoomScaleNormal="100" workbookViewId="0">
      <selection activeCell="E3" sqref="E3:Y3"/>
    </sheetView>
  </sheetViews>
  <sheetFormatPr defaultRowHeight="14.25"/>
  <cols>
    <col min="1" max="1" width="4.7109375" style="2" customWidth="1"/>
    <col min="2" max="2" width="2.7109375" style="2" customWidth="1"/>
    <col min="3" max="3" width="40.7109375" style="2" customWidth="1"/>
    <col min="4" max="4" width="0.85546875" style="2" customWidth="1"/>
    <col min="5" max="32" width="2.7109375" style="2" customWidth="1"/>
    <col min="33" max="33" width="4.85546875" style="2" customWidth="1"/>
    <col min="34" max="38" width="9.140625" style="2" hidden="1" customWidth="1"/>
    <col min="39" max="58" width="3.7109375" style="2" hidden="1" customWidth="1"/>
    <col min="59" max="16384" width="9.140625" style="2"/>
  </cols>
  <sheetData>
    <row r="1" spans="2:58" ht="15.75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58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58">
      <c r="B3" s="6"/>
      <c r="C3" s="7" t="s">
        <v>1</v>
      </c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8"/>
      <c r="AA3" s="8"/>
      <c r="AB3" s="8"/>
      <c r="AC3" s="8"/>
      <c r="AD3" s="8"/>
      <c r="AE3" s="8"/>
      <c r="AF3" s="12"/>
    </row>
    <row r="4" spans="2:58" ht="4.5" customHeight="1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"/>
    </row>
    <row r="5" spans="2:58" s="17" customFormat="1" ht="11.25" customHeight="1">
      <c r="B5" s="13"/>
      <c r="C5" s="14"/>
      <c r="D5" s="14"/>
      <c r="E5" s="15" t="s">
        <v>2</v>
      </c>
      <c r="F5" s="15"/>
      <c r="G5" s="15"/>
      <c r="H5" s="15"/>
      <c r="I5" s="15" t="s">
        <v>3</v>
      </c>
      <c r="J5" s="15"/>
      <c r="K5" s="15"/>
      <c r="L5" s="15"/>
      <c r="M5" s="15" t="s">
        <v>4</v>
      </c>
      <c r="N5" s="15"/>
      <c r="O5" s="15"/>
      <c r="P5" s="1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/>
      <c r="AM5" s="18">
        <v>1</v>
      </c>
      <c r="AN5" s="19">
        <v>2</v>
      </c>
      <c r="AO5" s="18">
        <v>3</v>
      </c>
      <c r="AP5" s="19">
        <v>4</v>
      </c>
      <c r="AQ5" s="18">
        <v>5</v>
      </c>
      <c r="AR5" s="19">
        <v>6</v>
      </c>
      <c r="AS5" s="18">
        <v>7</v>
      </c>
      <c r="AT5" s="19">
        <v>8</v>
      </c>
      <c r="AU5" s="18">
        <v>9</v>
      </c>
      <c r="AV5" s="19">
        <v>10</v>
      </c>
      <c r="AW5" s="18">
        <v>11</v>
      </c>
      <c r="AX5" s="19">
        <v>12</v>
      </c>
      <c r="AY5" s="18">
        <v>13</v>
      </c>
      <c r="AZ5" s="19">
        <v>14</v>
      </c>
      <c r="BA5" s="18">
        <v>15</v>
      </c>
      <c r="BB5" s="19">
        <v>16</v>
      </c>
      <c r="BC5" s="18">
        <v>17</v>
      </c>
      <c r="BD5" s="19">
        <v>18</v>
      </c>
      <c r="BE5" s="18">
        <v>19</v>
      </c>
      <c r="BF5" s="19">
        <v>20</v>
      </c>
    </row>
    <row r="6" spans="2:58" ht="14.25" customHeight="1">
      <c r="B6" s="6"/>
      <c r="C6" s="7" t="s">
        <v>5</v>
      </c>
      <c r="D6" s="8"/>
      <c r="E6" s="8"/>
      <c r="F6" s="20"/>
      <c r="G6" s="21"/>
      <c r="H6" s="8"/>
      <c r="I6" s="8"/>
      <c r="J6" s="20"/>
      <c r="K6" s="21"/>
      <c r="L6" s="8"/>
      <c r="M6" s="8"/>
      <c r="N6" s="20"/>
      <c r="O6" s="2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2"/>
      <c r="AH6" s="22" t="s">
        <v>6</v>
      </c>
      <c r="AI6" s="23" t="s">
        <v>7</v>
      </c>
      <c r="AJ6" s="24" t="s">
        <v>8</v>
      </c>
      <c r="AK6" s="25" t="s">
        <v>9</v>
      </c>
      <c r="AM6" s="26" t="s">
        <v>10</v>
      </c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30"/>
    </row>
    <row r="7" spans="2:58">
      <c r="B7" s="6"/>
      <c r="C7" s="7" t="s">
        <v>11</v>
      </c>
      <c r="D7" s="8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8"/>
      <c r="AA7" s="8"/>
      <c r="AB7" s="8"/>
      <c r="AC7" s="8"/>
      <c r="AD7" s="8"/>
      <c r="AE7" s="8"/>
      <c r="AF7" s="12"/>
      <c r="AH7" s="31" t="b">
        <f>IF(ISBLANK(F6),FALSE,IF(ISNA(MATCH(F6,AH6:AK6,0)),TRUE,FALSE))</f>
        <v>0</v>
      </c>
      <c r="AI7" s="32" t="s">
        <v>12</v>
      </c>
      <c r="AM7" s="33" t="s">
        <v>13</v>
      </c>
      <c r="AN7" s="34" t="s">
        <v>14</v>
      </c>
      <c r="AO7" s="34" t="s">
        <v>15</v>
      </c>
      <c r="AP7" s="34" t="s">
        <v>16</v>
      </c>
      <c r="AQ7" s="34" t="s">
        <v>17</v>
      </c>
      <c r="AR7" s="34" t="s">
        <v>18</v>
      </c>
      <c r="AS7" s="34" t="s">
        <v>19</v>
      </c>
      <c r="AT7" s="35" t="s">
        <v>20</v>
      </c>
      <c r="AU7" s="35" t="s">
        <v>21</v>
      </c>
      <c r="AV7" s="35" t="s">
        <v>22</v>
      </c>
      <c r="AW7" s="35" t="s">
        <v>23</v>
      </c>
      <c r="AX7" s="35" t="s">
        <v>24</v>
      </c>
      <c r="AY7" s="35" t="s">
        <v>25</v>
      </c>
      <c r="AZ7" s="35" t="s">
        <v>26</v>
      </c>
      <c r="BA7" s="35" t="s">
        <v>27</v>
      </c>
      <c r="BB7" s="35" t="s">
        <v>28</v>
      </c>
      <c r="BC7" s="35" t="s">
        <v>29</v>
      </c>
      <c r="BD7" s="36" t="s">
        <v>30</v>
      </c>
      <c r="BE7" s="37" t="s">
        <v>31</v>
      </c>
      <c r="BF7" s="38"/>
    </row>
    <row r="8" spans="2:58">
      <c r="B8" s="6"/>
      <c r="C8" s="7" t="s">
        <v>32</v>
      </c>
      <c r="D8" s="8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2"/>
      <c r="AH8" s="22" t="s">
        <v>33</v>
      </c>
      <c r="AI8" s="39" t="s">
        <v>34</v>
      </c>
      <c r="AM8" s="40" t="b">
        <f>IF(ISBLANK(J6),FALSE,IF(ISNA(MATCH(J6,AM7:BE7,0)),TRUE,FALSE))</f>
        <v>0</v>
      </c>
      <c r="AN8" s="41"/>
      <c r="AO8" s="42"/>
      <c r="AP8" s="32" t="s">
        <v>35</v>
      </c>
      <c r="AQ8" s="43"/>
      <c r="AR8" s="43"/>
      <c r="AS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2:58" ht="5.2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2"/>
    </row>
    <row r="10" spans="2:58">
      <c r="B10" s="6"/>
      <c r="C10" s="7" t="s">
        <v>36</v>
      </c>
      <c r="D10" s="8"/>
      <c r="E10" s="44"/>
      <c r="F10" s="45"/>
      <c r="G10" s="45"/>
      <c r="H10" s="46"/>
      <c r="I10" s="47"/>
      <c r="J10" s="48"/>
      <c r="K10" s="49" t="str">
        <f>IF(OR(UPPER(LEFT(J10,1))="K",UPPER(LEFT(J10,1)="M")),""," ←Enter distance designator - K or M")</f>
        <v xml:space="preserve"> ←Enter distance designator - K or M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8"/>
      <c r="AA10" s="8"/>
      <c r="AB10" s="8"/>
      <c r="AC10" s="8"/>
      <c r="AD10" s="8"/>
      <c r="AE10" s="8"/>
      <c r="AF10" s="12"/>
      <c r="AH10" s="51" t="str">
        <f>IF(ISBLANK(J10),"",IF(UPPER(LEFT(J10,1))="K",TRUE,FALSE))</f>
        <v/>
      </c>
      <c r="AI10" s="2" t="s">
        <v>37</v>
      </c>
      <c r="AM10" s="26" t="s">
        <v>38</v>
      </c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52"/>
    </row>
    <row r="11" spans="2:58">
      <c r="B11" s="6"/>
      <c r="C11" s="53"/>
      <c r="D11" s="8"/>
      <c r="E11" s="54" t="str">
        <f>IF(ISBLANK(J10),"",IF(UPPER(LEFT(J10,1))="K",TRUNC(E10/1.609344,3),TRUNC(E10*1.609344,3)))</f>
        <v/>
      </c>
      <c r="F11" s="54"/>
      <c r="G11" s="54"/>
      <c r="H11" s="54"/>
      <c r="I11" s="55" t="str">
        <f>IF(ISBLANK(J10),"",IF(UPPER(LEFT(J10,1))="K"," Miles"," Kilos"))</f>
        <v/>
      </c>
      <c r="J11" s="55"/>
      <c r="K11" s="5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2"/>
      <c r="AM11" s="33">
        <v>1</v>
      </c>
      <c r="AN11" s="34">
        <v>2</v>
      </c>
      <c r="AO11" s="34">
        <v>3</v>
      </c>
      <c r="AP11" s="34">
        <v>4</v>
      </c>
      <c r="AQ11" s="34">
        <v>5</v>
      </c>
      <c r="AR11" s="34">
        <v>6</v>
      </c>
      <c r="AS11" s="34">
        <v>7</v>
      </c>
      <c r="AT11" s="34">
        <v>8</v>
      </c>
      <c r="AU11" s="34">
        <v>9</v>
      </c>
      <c r="AV11" s="34">
        <v>10</v>
      </c>
      <c r="AW11" s="34">
        <v>11</v>
      </c>
      <c r="AX11" s="34">
        <v>12</v>
      </c>
      <c r="AY11" s="34">
        <v>13</v>
      </c>
      <c r="AZ11" s="34">
        <v>14</v>
      </c>
      <c r="BA11" s="34">
        <v>15</v>
      </c>
      <c r="BB11" s="34">
        <v>16</v>
      </c>
      <c r="BC11" s="34">
        <v>17</v>
      </c>
      <c r="BD11" s="34">
        <v>18</v>
      </c>
      <c r="BE11" s="35" t="s">
        <v>39</v>
      </c>
      <c r="BF11" s="56" t="s">
        <v>40</v>
      </c>
    </row>
    <row r="12" spans="2:58" ht="5.25" customHeight="1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2"/>
    </row>
    <row r="13" spans="2:58">
      <c r="B13" s="6"/>
      <c r="C13" s="7" t="s">
        <v>41</v>
      </c>
      <c r="D13" s="8"/>
      <c r="E13" s="20"/>
      <c r="F13" s="21"/>
      <c r="G13" s="57" t="s">
        <v>42</v>
      </c>
      <c r="H13" s="58"/>
      <c r="I13" s="58"/>
      <c r="J13" s="50" t="str">
        <f>IF(ISBLANK(E13),"",IF(ISNA(MATCH(E13,AH13:AK13,0))," ←Acceptable Hour Records are 1, 6, 12 and 24",""))</f>
        <v/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8"/>
      <c r="AB13" s="8"/>
      <c r="AC13" s="8"/>
      <c r="AD13" s="8"/>
      <c r="AE13" s="8"/>
      <c r="AF13" s="12"/>
      <c r="AH13" s="51">
        <v>1</v>
      </c>
      <c r="AI13" s="51">
        <v>6</v>
      </c>
      <c r="AJ13" s="51">
        <v>12</v>
      </c>
      <c r="AK13" s="51">
        <v>24</v>
      </c>
      <c r="AM13" s="40" t="b">
        <f>IF(ISBLANK(N6),FALSE,IF(ISNA(MATCH(N6,AM11:BF11,0)),TRUE,FALSE))</f>
        <v>0</v>
      </c>
      <c r="AN13" s="41"/>
      <c r="AO13" s="42"/>
      <c r="AP13" s="32" t="s">
        <v>43</v>
      </c>
    </row>
    <row r="14" spans="2:58">
      <c r="B14" s="6"/>
      <c r="C14" s="7" t="s">
        <v>44</v>
      </c>
      <c r="D14" s="8"/>
      <c r="E14" s="59"/>
      <c r="F14" s="60"/>
      <c r="G14" s="61"/>
      <c r="H14" s="62" t="str">
        <f>IF(ISBLANK(E14)," ←Enter lap number with ET less than record time","")</f>
        <v xml:space="preserve"> ←Enter lap number with ET less than record time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AA14" s="8"/>
      <c r="AB14" s="8"/>
      <c r="AC14" s="8"/>
      <c r="AD14" s="8"/>
      <c r="AE14" s="8"/>
      <c r="AF14" s="12"/>
    </row>
    <row r="15" spans="2:58" ht="5.25" customHeight="1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2"/>
    </row>
    <row r="16" spans="2:58" s="17" customFormat="1" ht="11.25">
      <c r="B16" s="13"/>
      <c r="C16" s="14"/>
      <c r="D16" s="14"/>
      <c r="E16" s="15" t="s">
        <v>45</v>
      </c>
      <c r="F16" s="15"/>
      <c r="G16" s="15"/>
      <c r="H16" s="15"/>
      <c r="I16" s="15" t="s">
        <v>46</v>
      </c>
      <c r="J16" s="15"/>
      <c r="K16" s="15"/>
      <c r="L16" s="15"/>
      <c r="M16" s="15" t="s">
        <v>47</v>
      </c>
      <c r="N16" s="15"/>
      <c r="O16" s="15"/>
      <c r="P16" s="15"/>
      <c r="Q16" s="1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</row>
    <row r="17" spans="2:36">
      <c r="B17" s="6"/>
      <c r="C17" s="7" t="s">
        <v>48</v>
      </c>
      <c r="D17" s="8"/>
      <c r="E17" s="8"/>
      <c r="F17" s="64"/>
      <c r="G17" s="65"/>
      <c r="H17" s="8"/>
      <c r="I17" s="8"/>
      <c r="J17" s="64"/>
      <c r="K17" s="65"/>
      <c r="L17" s="8"/>
      <c r="M17" s="8"/>
      <c r="N17" s="66"/>
      <c r="O17" s="67"/>
      <c r="P17" s="68"/>
      <c r="Q17" s="49" t="str">
        <f>IF(ISBLANK(N17),"",IF(N17&lt;1000," ←Enter year using two digits",""))</f>
        <v/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8"/>
      <c r="AC17" s="8"/>
      <c r="AD17" s="8"/>
      <c r="AE17" s="8"/>
      <c r="AF17" s="12"/>
      <c r="AH17" s="69">
        <f>IF(COUNT(F17,J17,N17)=3,DATE(N17,J17,F17),0)</f>
        <v>0</v>
      </c>
      <c r="AI17" s="70"/>
      <c r="AJ17" s="2" t="s">
        <v>49</v>
      </c>
    </row>
    <row r="18" spans="2:36">
      <c r="B18" s="6"/>
      <c r="C18" s="7" t="s">
        <v>50</v>
      </c>
      <c r="D18" s="8"/>
      <c r="E18" s="8"/>
      <c r="F18" s="64"/>
      <c r="G18" s="65"/>
      <c r="H18" s="8"/>
      <c r="I18" s="8"/>
      <c r="J18" s="64"/>
      <c r="K18" s="65"/>
      <c r="L18" s="8"/>
      <c r="M18" s="8"/>
      <c r="N18" s="66"/>
      <c r="O18" s="67"/>
      <c r="P18" s="68"/>
      <c r="Q18" s="49" t="str">
        <f>IF(ISBLANK(N18),"",IF(N18&lt;1000," ←Enter year using two digits",""))</f>
        <v/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8"/>
      <c r="AC18" s="8"/>
      <c r="AD18" s="8"/>
      <c r="AE18" s="8"/>
      <c r="AF18" s="12"/>
      <c r="AH18" s="69">
        <f>IF(COUNT(F18,J18,N18)=3,DATE(N18,J18,F18),0)</f>
        <v>0</v>
      </c>
      <c r="AI18" s="70"/>
      <c r="AJ18" s="2" t="s">
        <v>51</v>
      </c>
    </row>
    <row r="19" spans="2:36">
      <c r="B19" s="6"/>
      <c r="C19" s="71" t="s">
        <v>52</v>
      </c>
      <c r="D19" s="8"/>
      <c r="E19" s="8"/>
      <c r="F19" s="72" t="str">
        <f>IF(COUNT(F17,J17,N17,F18,J18,N18)=6,AH18-AH17,"")</f>
        <v/>
      </c>
      <c r="G19" s="7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2"/>
    </row>
    <row r="20" spans="2:36" ht="5.25" customHeight="1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2"/>
    </row>
    <row r="21" spans="2:36" s="17" customFormat="1" ht="11.25">
      <c r="B21" s="13"/>
      <c r="C21" s="14"/>
      <c r="D21" s="14"/>
      <c r="E21" s="15" t="s">
        <v>53</v>
      </c>
      <c r="F21" s="15"/>
      <c r="G21" s="15"/>
      <c r="H21" s="15"/>
      <c r="I21" s="15" t="s">
        <v>54</v>
      </c>
      <c r="J21" s="15"/>
      <c r="K21" s="15"/>
      <c r="L21" s="15"/>
      <c r="M21" s="15" t="s">
        <v>55</v>
      </c>
      <c r="N21" s="15"/>
      <c r="O21" s="15"/>
      <c r="P21" s="15"/>
      <c r="Q21" s="1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6"/>
    </row>
    <row r="22" spans="2:36">
      <c r="B22" s="6"/>
      <c r="C22" s="73" t="str">
        <f>"Attempt Car (" &amp; E8 &amp; ") Start Time:"</f>
        <v>Attempt Car () Start Time:</v>
      </c>
      <c r="D22" s="8"/>
      <c r="E22" s="8"/>
      <c r="F22" s="64"/>
      <c r="G22" s="65"/>
      <c r="H22" s="8"/>
      <c r="I22" s="8"/>
      <c r="J22" s="64"/>
      <c r="K22" s="65"/>
      <c r="L22" s="8"/>
      <c r="M22" s="8"/>
      <c r="N22" s="44"/>
      <c r="O22" s="45"/>
      <c r="P22" s="4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2"/>
      <c r="AH22" s="69" t="str">
        <f>IF(COUNT(F22,J22,N22)&gt;1,(F22*3600+J22*60+N22)*1000,"")</f>
        <v/>
      </c>
      <c r="AI22" s="70"/>
      <c r="AJ22" s="2" t="s">
        <v>56</v>
      </c>
    </row>
    <row r="23" spans="2:36" ht="5.25" customHeigh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2"/>
    </row>
    <row r="24" spans="2:36">
      <c r="B24" s="6"/>
      <c r="C24" s="7" t="str">
        <f>IF(ISNUMBER(E14),"Time of Day-Lap "&amp;TEXT(E14,"######")&amp;":","Time of Day-Lap X:")</f>
        <v>Time of Day-Lap X:</v>
      </c>
      <c r="D24" s="8"/>
      <c r="E24" s="8"/>
      <c r="F24" s="64"/>
      <c r="G24" s="65"/>
      <c r="H24" s="8"/>
      <c r="I24" s="8"/>
      <c r="J24" s="64"/>
      <c r="K24" s="65"/>
      <c r="L24" s="8"/>
      <c r="M24" s="8"/>
      <c r="N24" s="44"/>
      <c r="O24" s="45"/>
      <c r="P24" s="46"/>
      <c r="Q24" s="74" t="str">
        <f>IF(OR(ISNUMBER(E27)=FALSE,E27&lt;=E13*3600),""," Lap 1-" &amp; TEXT(E14,"##,##0") &amp; " elapsed time exceeds "&amp;TEXT(E13,"#0") &amp;" Hour(s)")</f>
        <v/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2"/>
      <c r="AH24" s="69" t="str">
        <f>IF(COUNT(F24,J24,N24)&gt;1,((F24+F19*24)*3600+J24*60+N24)*1000,"")</f>
        <v/>
      </c>
      <c r="AI24" s="70"/>
      <c r="AJ24" s="2" t="s">
        <v>57</v>
      </c>
    </row>
    <row r="25" spans="2:36">
      <c r="B25" s="6"/>
      <c r="C25" s="7" t="str">
        <f>IF(ISNUMBER(E14),"Time of Day-Lap "&amp; TEXT(E14+1,"######")&amp;":","Time of Day-Lap X:")</f>
        <v>Time of Day-Lap X:</v>
      </c>
      <c r="D25" s="8"/>
      <c r="E25" s="8"/>
      <c r="F25" s="64"/>
      <c r="G25" s="65"/>
      <c r="H25" s="8"/>
      <c r="I25" s="8"/>
      <c r="J25" s="64"/>
      <c r="K25" s="65"/>
      <c r="L25" s="8"/>
      <c r="M25" s="8"/>
      <c r="N25" s="44"/>
      <c r="O25" s="45"/>
      <c r="P25" s="46"/>
      <c r="Q25" s="74" t="str">
        <f>IF(COUNT(F25,J25,N25)&lt;3,"",IF((AH25-AH22)/1000&gt;E13*3600,""," Lap 1-"&amp;TEXT(E14+1,"##,##0")&amp;" elapsed time is less than "&amp;TEXT(E13,"#0")&amp;" Hour(s)"))</f>
        <v/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12"/>
      <c r="AH25" s="69" t="str">
        <f>IF(COUNT(F25,J25,N25)&gt;1,((F25+F19*24)*3600+J25*60+N25)*1000,"")</f>
        <v/>
      </c>
      <c r="AI25" s="70"/>
      <c r="AJ25" s="2" t="s">
        <v>58</v>
      </c>
    </row>
    <row r="26" spans="2:36" ht="5.25" customHeight="1"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2"/>
    </row>
    <row r="27" spans="2:36">
      <c r="B27" s="6"/>
      <c r="C27" s="7" t="str">
        <f>IF(ISNUMBER(E14),"Elapsed time to Lap " &amp; TEXT(E14,"#####")&amp;":","Elapsed time to Lap X:")</f>
        <v>Elapsed time to Lap X:</v>
      </c>
      <c r="D27" s="8"/>
      <c r="E27" s="76" t="str">
        <f>IF(COUNT(F22,J22,N22,F24,J24,N24)=6,(AH24-AH22)/1000,"")</f>
        <v/>
      </c>
      <c r="F27" s="76"/>
      <c r="G27" s="76"/>
      <c r="H27" s="76"/>
      <c r="I27" s="76"/>
      <c r="J27" s="77" t="str">
        <f>IF(ISNUMBER(E27),IF(AH27=0,"00:" &amp; TEXT(AI27,"00:") &amp; TEXT(AJ27,"00.000"),TEXT(AH27,"####:") &amp; TEXT(AI27,"00:") &amp; TEXT(AJ27,"00.000")),"")</f>
        <v/>
      </c>
      <c r="K27" s="77"/>
      <c r="L27" s="77"/>
      <c r="M27" s="77"/>
      <c r="N27" s="77"/>
      <c r="O27" s="7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2"/>
      <c r="AH27" s="78" t="str">
        <f>IF(ISNUMBER(E27),TRUNC(E27/3600,0),"")</f>
        <v/>
      </c>
      <c r="AI27" s="79" t="str">
        <f>IF(ISNUMBER(E27),TRUNC(TRUNC(E27-(AH27*3600),0)/60,0),"")</f>
        <v/>
      </c>
      <c r="AJ27" s="80" t="str">
        <f>IF(ISNUMBER(E27),E27-(AH27*3600)-(AI27*60),"")</f>
        <v/>
      </c>
    </row>
    <row r="28" spans="2:36">
      <c r="B28" s="6"/>
      <c r="C28" s="7" t="str">
        <f>IF(ISNUMBER(E14),"Distance Traveled in " &amp; TEXT(E14,"#####")&amp;" Laps:","Distance Traveled in X Laps:")</f>
        <v>Distance Traveled in X Laps:</v>
      </c>
      <c r="D28" s="8"/>
      <c r="E28" s="76" t="str">
        <f>IF(ISNUMBER(E27),TRUNC(E14*E10,3),"")</f>
        <v/>
      </c>
      <c r="F28" s="76"/>
      <c r="G28" s="76"/>
      <c r="H28" s="76"/>
      <c r="I28" s="76"/>
      <c r="J28" s="81" t="str">
        <f>IF(ISBLANK(J10),"",IF(AH10," Kilometers"," Miles"))</f>
        <v/>
      </c>
      <c r="K28" s="81"/>
      <c r="L28" s="81"/>
      <c r="M28" s="81"/>
      <c r="N28" s="82"/>
      <c r="P28" s="8"/>
      <c r="Q28" s="8"/>
      <c r="W28" s="8"/>
      <c r="X28" s="8"/>
      <c r="Y28" s="8"/>
      <c r="Z28" s="8"/>
      <c r="AA28" s="8"/>
      <c r="AB28" s="8"/>
      <c r="AC28" s="8"/>
      <c r="AD28" s="8"/>
      <c r="AE28" s="8"/>
      <c r="AF28" s="12"/>
    </row>
    <row r="29" spans="2:36">
      <c r="B29" s="6"/>
      <c r="C29" s="7" t="str">
        <f>IF(ISNUMBER(E14),"Elapsed time-Lap " &amp; TEXT(E14+1,"######")&amp;":","Elapsed time-Lap X:")</f>
        <v>Elapsed time-Lap X:</v>
      </c>
      <c r="D29" s="8"/>
      <c r="E29" s="76" t="str">
        <f>IF(AND(ISNUMBER(AH24),ISNUMBER(AH25)),(AH25-AH24)/1000,"")</f>
        <v/>
      </c>
      <c r="F29" s="76"/>
      <c r="G29" s="76"/>
      <c r="H29" s="76"/>
      <c r="I29" s="7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2"/>
    </row>
    <row r="30" spans="2:36">
      <c r="B30" s="6"/>
      <c r="C30" s="7" t="str">
        <f>IF(ISNUMBER(E14),"Average Speed-Lap " &amp; TEXT(E14+1,"######")&amp;":","Average Speed-Lap X:")</f>
        <v>Average Speed-Lap X:</v>
      </c>
      <c r="D30" s="8"/>
      <c r="E30" s="83" t="str">
        <f>IF(ISNUMBER(E29),TRUNC((3600*E10)/E29,3),"")</f>
        <v/>
      </c>
      <c r="F30" s="83"/>
      <c r="G30" s="83"/>
      <c r="H30" s="83"/>
      <c r="I30" s="83"/>
      <c r="J30" s="84" t="str">
        <f>IF(ISBLANK(J10),"",IF(AH10," KM/H"," MPH"))</f>
        <v/>
      </c>
      <c r="K30" s="84"/>
      <c r="L30" s="84"/>
      <c r="M30" s="84"/>
      <c r="O30" s="8"/>
      <c r="P30" s="8"/>
      <c r="Q30" s="8"/>
      <c r="R30" s="8"/>
      <c r="W30" s="8"/>
      <c r="X30" s="8"/>
      <c r="Y30" s="8"/>
      <c r="Z30" s="8"/>
      <c r="AA30" s="8"/>
      <c r="AB30" s="8"/>
      <c r="AC30" s="8"/>
      <c r="AD30" s="8"/>
      <c r="AE30" s="8"/>
      <c r="AF30" s="12"/>
    </row>
    <row r="31" spans="2:36">
      <c r="B31" s="6"/>
      <c r="C31" s="7" t="s">
        <v>59</v>
      </c>
      <c r="D31" s="8"/>
      <c r="E31" s="83" t="str">
        <f>IF(ISNUMBER(E30),(E13*3600)-E27,"")</f>
        <v/>
      </c>
      <c r="F31" s="83"/>
      <c r="G31" s="83"/>
      <c r="H31" s="83"/>
      <c r="I31" s="8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2"/>
    </row>
    <row r="32" spans="2:36">
      <c r="B32" s="6"/>
      <c r="C32" s="7" t="s">
        <v>60</v>
      </c>
      <c r="D32" s="8"/>
      <c r="E32" s="83" t="str">
        <f>IF(ISNUMBER(E31),TRUNC(E30*(E31/3600),3),"")</f>
        <v/>
      </c>
      <c r="F32" s="83"/>
      <c r="G32" s="83"/>
      <c r="H32" s="83"/>
      <c r="I32" s="83"/>
      <c r="J32" s="85" t="str">
        <f>IF(ISBLANK(J10),"",IF(AH10," Kilometers"," Miles"))</f>
        <v/>
      </c>
      <c r="K32" s="85"/>
      <c r="L32" s="85"/>
      <c r="M32" s="85"/>
      <c r="O32" s="8"/>
      <c r="P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2"/>
    </row>
    <row r="33" spans="2:32" ht="5.25" customHeight="1" thickBot="1"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12"/>
    </row>
    <row r="34" spans="2:32" ht="15.75" thickBot="1">
      <c r="B34" s="6"/>
      <c r="C34" s="86" t="s">
        <v>61</v>
      </c>
      <c r="D34" s="8"/>
      <c r="E34" s="87" t="str">
        <f>IF(AND(ISNUMBER(E32),COUNT(F18,J18,N18)=3),DATE(N18,J18,F18),"")</f>
        <v/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8"/>
      <c r="Y34" s="8"/>
      <c r="Z34" s="8"/>
      <c r="AA34" s="8"/>
      <c r="AB34" s="8"/>
      <c r="AC34" s="8"/>
      <c r="AD34" s="8"/>
      <c r="AE34" s="8"/>
      <c r="AF34" s="12"/>
    </row>
    <row r="35" spans="2:32" ht="5.25" customHeight="1" thickBot="1"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</row>
    <row r="36" spans="2:32" ht="15.75" thickBot="1">
      <c r="B36" s="6"/>
      <c r="C36" s="86" t="s">
        <v>62</v>
      </c>
      <c r="D36" s="8"/>
      <c r="E36" s="90" t="str">
        <f>IF(ISNUMBER(E32),E28+E32,"")</f>
        <v/>
      </c>
      <c r="F36" s="91"/>
      <c r="G36" s="91"/>
      <c r="H36" s="91"/>
      <c r="I36" s="92" t="str">
        <f>IF(ISNUMBER(E36),IF(AH10," Kilometers"," Miles"),"")</f>
        <v/>
      </c>
      <c r="J36" s="93"/>
      <c r="K36" s="93"/>
      <c r="L36" s="93"/>
      <c r="M36" s="94"/>
      <c r="N36" s="8"/>
      <c r="O36" s="90" t="str">
        <f>IF(ISNUMBER(E36),IF(AH10,TRUNC(E36/1.609344,3),TRUNC(E36*1.609344,3)),"")</f>
        <v/>
      </c>
      <c r="P36" s="91"/>
      <c r="Q36" s="91"/>
      <c r="R36" s="91"/>
      <c r="S36" s="92" t="str">
        <f>IF(ISNUMBER(E36),IF(AH10," Miles"," Kilometers"),"")</f>
        <v/>
      </c>
      <c r="T36" s="93"/>
      <c r="U36" s="93"/>
      <c r="V36" s="93"/>
      <c r="W36" s="94"/>
      <c r="X36" s="8"/>
      <c r="Y36" s="8"/>
      <c r="Z36" s="8"/>
      <c r="AA36" s="8"/>
      <c r="AB36" s="8"/>
      <c r="AC36" s="8"/>
      <c r="AD36" s="8"/>
      <c r="AE36" s="8"/>
      <c r="AF36" s="12"/>
    </row>
    <row r="37" spans="2:32" ht="15.75" thickBot="1">
      <c r="B37" s="6"/>
      <c r="C37" s="86" t="s">
        <v>63</v>
      </c>
      <c r="D37" s="8"/>
      <c r="E37" s="90" t="str">
        <f>IF(ISNUMBER(E36),TRUNC((E36*3600)/(E13*3600),3),"")</f>
        <v/>
      </c>
      <c r="F37" s="91"/>
      <c r="G37" s="91"/>
      <c r="H37" s="91"/>
      <c r="I37" s="92" t="str">
        <f>IF(ISNUMBER(E36),IF(AH10," KM/H"," MPH"),"")</f>
        <v/>
      </c>
      <c r="J37" s="93"/>
      <c r="K37" s="93"/>
      <c r="L37" s="93"/>
      <c r="M37" s="94"/>
      <c r="N37" s="8"/>
      <c r="O37" s="90" t="str">
        <f>IF(ISNUMBER(E37),IF(AH10,TRUNC(E37/1.609344,3),TRUNC(E37*1.609344,3)),"")</f>
        <v/>
      </c>
      <c r="P37" s="91"/>
      <c r="Q37" s="91"/>
      <c r="R37" s="91"/>
      <c r="S37" s="92" t="str">
        <f>IF(ISNUMBER(E37),IF(AH10," MPH"," KM/H"),"")</f>
        <v/>
      </c>
      <c r="T37" s="93"/>
      <c r="U37" s="93"/>
      <c r="V37" s="93"/>
      <c r="W37" s="94"/>
      <c r="X37" s="8"/>
      <c r="Y37" s="8"/>
      <c r="Z37" s="8"/>
      <c r="AA37" s="8"/>
      <c r="AB37" s="8"/>
      <c r="AC37" s="8"/>
      <c r="AD37" s="8"/>
      <c r="AE37" s="8"/>
      <c r="AF37" s="12"/>
    </row>
    <row r="38" spans="2:32"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12"/>
    </row>
    <row r="39" spans="2:32" ht="21" customHeight="1">
      <c r="B39" s="6"/>
      <c r="C39" s="8"/>
      <c r="D39" s="8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8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8"/>
      <c r="AE39" s="8"/>
      <c r="AF39" s="12"/>
    </row>
    <row r="40" spans="2:32" ht="12.75" customHeight="1">
      <c r="B40" s="6"/>
      <c r="C40" s="8"/>
      <c r="D40" s="8"/>
      <c r="E40" s="96" t="s">
        <v>64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8"/>
      <c r="R40" s="96" t="s">
        <v>65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8"/>
      <c r="AE40" s="8"/>
      <c r="AF40" s="12"/>
    </row>
    <row r="41" spans="2:32" ht="7.5" customHeight="1" thickBot="1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9"/>
    </row>
  </sheetData>
  <sheetProtection sheet="1" objects="1" scenarios="1" selectLockedCells="1"/>
  <mergeCells count="75">
    <mergeCell ref="E40:P40"/>
    <mergeCell ref="R40:AC40"/>
    <mergeCell ref="E37:H37"/>
    <mergeCell ref="I37:M37"/>
    <mergeCell ref="O37:R37"/>
    <mergeCell ref="S37:W37"/>
    <mergeCell ref="E39:P39"/>
    <mergeCell ref="R39:AC39"/>
    <mergeCell ref="E32:I32"/>
    <mergeCell ref="J32:M32"/>
    <mergeCell ref="E34:W34"/>
    <mergeCell ref="E36:H36"/>
    <mergeCell ref="I36:M36"/>
    <mergeCell ref="O36:R36"/>
    <mergeCell ref="S36:W36"/>
    <mergeCell ref="E28:I28"/>
    <mergeCell ref="J28:M28"/>
    <mergeCell ref="E29:I29"/>
    <mergeCell ref="E30:I30"/>
    <mergeCell ref="J30:M30"/>
    <mergeCell ref="E31:I31"/>
    <mergeCell ref="F25:G25"/>
    <mergeCell ref="J25:K25"/>
    <mergeCell ref="N25:P25"/>
    <mergeCell ref="Q25:AE25"/>
    <mergeCell ref="AH25:AI25"/>
    <mergeCell ref="E27:I27"/>
    <mergeCell ref="J27:O27"/>
    <mergeCell ref="AH22:AI22"/>
    <mergeCell ref="F24:G24"/>
    <mergeCell ref="J24:K24"/>
    <mergeCell ref="N24:P24"/>
    <mergeCell ref="Q24:AE24"/>
    <mergeCell ref="AH24:AI24"/>
    <mergeCell ref="F19:G19"/>
    <mergeCell ref="E21:H21"/>
    <mergeCell ref="I21:L21"/>
    <mergeCell ref="M21:Q21"/>
    <mergeCell ref="F22:G22"/>
    <mergeCell ref="J22:K22"/>
    <mergeCell ref="N22:P22"/>
    <mergeCell ref="AH17:AI17"/>
    <mergeCell ref="F18:G18"/>
    <mergeCell ref="J18:K18"/>
    <mergeCell ref="N18:P18"/>
    <mergeCell ref="Q18:AA18"/>
    <mergeCell ref="AH18:AI18"/>
    <mergeCell ref="E16:H16"/>
    <mergeCell ref="I16:L16"/>
    <mergeCell ref="M16:Q16"/>
    <mergeCell ref="F17:G17"/>
    <mergeCell ref="J17:K17"/>
    <mergeCell ref="N17:P17"/>
    <mergeCell ref="Q17:AA17"/>
    <mergeCell ref="E13:F13"/>
    <mergeCell ref="G13:I13"/>
    <mergeCell ref="J13:Z13"/>
    <mergeCell ref="AM13:AO13"/>
    <mergeCell ref="E14:G14"/>
    <mergeCell ref="H14:Y14"/>
    <mergeCell ref="E7:Y7"/>
    <mergeCell ref="E8:R8"/>
    <mergeCell ref="AM8:AO8"/>
    <mergeCell ref="E10:H10"/>
    <mergeCell ref="K10:X10"/>
    <mergeCell ref="E11:H11"/>
    <mergeCell ref="I11:K11"/>
    <mergeCell ref="B1:AF1"/>
    <mergeCell ref="E3:Y3"/>
    <mergeCell ref="E5:H5"/>
    <mergeCell ref="I5:L5"/>
    <mergeCell ref="M5:P5"/>
    <mergeCell ref="F6:G6"/>
    <mergeCell ref="J6:K6"/>
    <mergeCell ref="N6:O6"/>
  </mergeCells>
  <conditionalFormatting sqref="J13">
    <cfRule type="containsText" dxfId="5" priority="6" operator="containsText" text="Acceptable Hour">
      <formula>NOT(ISERROR(SEARCH("Acceptable Hour",J13)))</formula>
    </cfRule>
  </conditionalFormatting>
  <conditionalFormatting sqref="Q17:AA18">
    <cfRule type="containsText" dxfId="4" priority="5" operator="containsText" text="Enter year">
      <formula>NOT(ISERROR(SEARCH("Enter year",Q17)))</formula>
    </cfRule>
  </conditionalFormatting>
  <conditionalFormatting sqref="F6:G6">
    <cfRule type="expression" dxfId="3" priority="4">
      <formula>$AH$7</formula>
    </cfRule>
  </conditionalFormatting>
  <conditionalFormatting sqref="J6:K6">
    <cfRule type="expression" dxfId="2" priority="3">
      <formula>$AM$8</formula>
    </cfRule>
  </conditionalFormatting>
  <conditionalFormatting sqref="N6:O6">
    <cfRule type="expression" dxfId="1" priority="2">
      <formula>$AM$13</formula>
    </cfRule>
  </conditionalFormatting>
  <conditionalFormatting sqref="Q24:Q25">
    <cfRule type="containsText" dxfId="0" priority="1" operator="containsText" text="Lap">
      <formula>NOT(ISERROR(SEARCH("Lap",Q24)))</formula>
    </cfRule>
  </conditionalFormatting>
  <printOptions horizontalCentered="1" verticalCentered="1"/>
  <pageMargins left="0.75" right="0.75" top="1.25" bottom="0.75" header="0.5" footer="0.6"/>
  <pageSetup orientation="landscape" r:id="rId1"/>
  <headerFooter>
    <oddHeader>&amp;L&amp;G&amp;C
&amp;"Arial,Bold"&amp;14&amp;K003399FEDERATION INTERNATIONAL DE L'AUTOMOBILE&amp;"-,Regular"&amp;11&amp;K01+000
&amp;"Arial,Bold"&amp;12TIME WORLD LAND SPEED RECORD CALCULATION FORM</oddHeader>
    <oddFooter>&amp;L&amp;5    V4: 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RECORD FORM V4</vt:lpstr>
      <vt:lpstr>'TIME RECORD FORM V4'!Print_Area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2014-05-14T20:53:26Z</dcterms:created>
  <dcterms:modified xsi:type="dcterms:W3CDTF">2014-05-14T20:57:47Z</dcterms:modified>
</cp:coreProperties>
</file>